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37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F141" i="6" l="1"/>
  <c r="H140" i="6"/>
  <c r="H141" i="6"/>
  <c r="G137" i="6" l="1"/>
  <c r="F137" i="6"/>
  <c r="E137" i="6"/>
  <c r="E93" i="6"/>
  <c r="F13" i="6"/>
  <c r="G140" i="6" l="1"/>
  <c r="H93" i="6"/>
  <c r="I74" i="6" l="1"/>
  <c r="H124" i="6"/>
  <c r="F124" i="6"/>
  <c r="H118" i="6"/>
  <c r="E118" i="6"/>
  <c r="E108" i="6" s="1"/>
  <c r="G108" i="6" s="1"/>
  <c r="I117" i="6"/>
  <c r="H101" i="6"/>
  <c r="H92" i="6" s="1"/>
  <c r="H75" i="6"/>
  <c r="E75" i="6"/>
  <c r="H55" i="6"/>
  <c r="E55" i="6"/>
  <c r="H33" i="6"/>
  <c r="H32" i="6" s="1"/>
  <c r="E33" i="6"/>
  <c r="I31" i="6"/>
  <c r="I30" i="6"/>
  <c r="H25" i="6"/>
  <c r="H13" i="6"/>
  <c r="H10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3" i="6"/>
  <c r="H109" i="6"/>
  <c r="I110" i="6"/>
  <c r="I111" i="6"/>
  <c r="I112" i="6"/>
  <c r="I113" i="6"/>
  <c r="I114" i="6"/>
  <c r="I115" i="6"/>
  <c r="I103" i="6"/>
  <c r="I102" i="6"/>
  <c r="I100" i="6"/>
  <c r="H105" i="6"/>
  <c r="I106" i="6"/>
  <c r="I107" i="6"/>
  <c r="I77" i="6"/>
  <c r="I76" i="6"/>
  <c r="I57" i="6"/>
  <c r="I54" i="6"/>
  <c r="I34" i="6"/>
  <c r="I28" i="6"/>
  <c r="I27" i="6"/>
  <c r="I26" i="6"/>
  <c r="I24" i="6"/>
  <c r="I21" i="6"/>
  <c r="I20" i="6"/>
  <c r="I19" i="6"/>
  <c r="I18" i="6"/>
  <c r="I122" i="6"/>
  <c r="I121" i="6"/>
  <c r="I120" i="6"/>
  <c r="I119" i="6"/>
  <c r="I97" i="6"/>
  <c r="I98" i="6"/>
  <c r="I99" i="6"/>
  <c r="I91" i="6"/>
  <c r="I90" i="6"/>
  <c r="I89" i="6"/>
  <c r="I88" i="6"/>
  <c r="I81" i="6"/>
  <c r="I72" i="6"/>
  <c r="I53" i="6"/>
  <c r="I52" i="6"/>
  <c r="I51" i="6"/>
  <c r="I50" i="6"/>
  <c r="I49" i="6"/>
  <c r="I48" i="6"/>
  <c r="I45" i="6"/>
  <c r="I17" i="6"/>
  <c r="I16" i="6"/>
  <c r="F9" i="6" l="1"/>
  <c r="H108" i="6"/>
  <c r="I108" i="6" s="1"/>
  <c r="H9" i="6"/>
  <c r="I124" i="6"/>
  <c r="I118" i="6"/>
  <c r="I25" i="6"/>
  <c r="I95" i="6"/>
  <c r="I94" i="6"/>
  <c r="I87" i="6"/>
  <c r="I86" i="6"/>
  <c r="I85" i="6"/>
  <c r="I84" i="6"/>
  <c r="I78" i="6"/>
  <c r="I73" i="6"/>
  <c r="I71" i="6"/>
  <c r="I70" i="6"/>
  <c r="I69" i="6"/>
  <c r="I68" i="6"/>
  <c r="I67" i="6"/>
  <c r="I65" i="6"/>
  <c r="I64" i="6"/>
  <c r="I63" i="6"/>
  <c r="I62" i="6"/>
  <c r="I61" i="6"/>
  <c r="I60" i="6"/>
  <c r="I59" i="6"/>
  <c r="I58" i="6"/>
  <c r="I56" i="6"/>
  <c r="I47" i="6"/>
  <c r="I46" i="6"/>
  <c r="I44" i="6"/>
  <c r="I43" i="6"/>
  <c r="I42" i="6"/>
  <c r="I41" i="6"/>
  <c r="I40" i="6"/>
  <c r="I38" i="6"/>
  <c r="I37" i="6"/>
  <c r="I36" i="6"/>
  <c r="I35" i="6"/>
  <c r="I15" i="6"/>
  <c r="I14" i="6"/>
  <c r="I12" i="6"/>
  <c r="I11" i="6"/>
  <c r="H83" i="6"/>
  <c r="H82" i="6" s="1"/>
  <c r="I66" i="6"/>
  <c r="H29" i="6"/>
  <c r="H22" i="6" s="1"/>
  <c r="F29" i="6"/>
  <c r="F83" i="6"/>
  <c r="F140" i="6" s="1"/>
  <c r="G9" i="6" l="1"/>
  <c r="I29" i="6"/>
  <c r="I13" i="6"/>
  <c r="I83" i="6"/>
  <c r="I39" i="6"/>
  <c r="H79" i="6"/>
  <c r="H137" i="6" s="1"/>
  <c r="I75" i="6"/>
  <c r="I55" i="6" l="1"/>
  <c r="I10" i="6"/>
  <c r="E96" i="6"/>
  <c r="I33" i="6"/>
  <c r="I93" i="6" l="1"/>
  <c r="E92" i="6"/>
  <c r="E79" i="6"/>
  <c r="I80" i="6"/>
  <c r="G22" i="6"/>
  <c r="I22" i="6" s="1"/>
  <c r="I23" i="6"/>
  <c r="I96" i="6"/>
  <c r="E32" i="6"/>
  <c r="I9" i="6" l="1"/>
  <c r="G92" i="6"/>
  <c r="I32" i="6"/>
  <c r="F82" i="6" l="1"/>
  <c r="I92" i="6" l="1"/>
  <c r="F79" i="6"/>
  <c r="I82" i="6"/>
  <c r="G79" i="6" l="1"/>
  <c r="I101" i="6"/>
  <c r="I105" i="6"/>
  <c r="I109" i="6"/>
  <c r="I79" i="6" l="1"/>
  <c r="I137" i="6"/>
  <c r="I116" i="6"/>
  <c r="I104" i="6"/>
</calcChain>
</file>

<file path=xl/sharedStrings.xml><?xml version="1.0" encoding="utf-8"?>
<sst xmlns="http://schemas.openxmlformats.org/spreadsheetml/2006/main" count="141" uniqueCount="45">
  <si>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</si>
  <si>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</si>
  <si>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</si>
  <si>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</si>
  <si>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</si>
  <si>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</si>
  <si>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</si>
  <si>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</si>
  <si>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</si>
  <si>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</si>
  <si>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</si>
  <si>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</si>
  <si>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</si>
  <si>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</si>
  <si>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</si>
  <si>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</si>
  <si>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</si>
  <si>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</si>
  <si>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Grabówko</t>
  </si>
  <si>
    <t>Janowo</t>
  </si>
  <si>
    <t>Licze</t>
  </si>
  <si>
    <t>Mareza</t>
  </si>
  <si>
    <t>Mareza Osiedle</t>
  </si>
  <si>
    <t>Nowy Dwór</t>
  </si>
  <si>
    <t>Obory</t>
  </si>
  <si>
    <t>Pawlice</t>
  </si>
  <si>
    <t>Rakowice</t>
  </si>
  <si>
    <t>Rakowiec</t>
  </si>
  <si>
    <t>Szałwinek</t>
  </si>
  <si>
    <t>w tym</t>
  </si>
  <si>
    <t>Rozpędziny</t>
  </si>
  <si>
    <t>Dankowo</t>
  </si>
  <si>
    <t>Lipianki</t>
  </si>
  <si>
    <t xml:space="preserve">Gniewskie Pole </t>
  </si>
  <si>
    <t>Ośno</t>
  </si>
  <si>
    <t>Kamionka</t>
  </si>
  <si>
    <t>wyk. %</t>
  </si>
  <si>
    <t>wykonanie na 31.12.2019</t>
  </si>
  <si>
    <t xml:space="preserve">Górki </t>
  </si>
  <si>
    <t xml:space="preserve">Pastwa </t>
  </si>
  <si>
    <t xml:space="preserve">Tychnowy </t>
  </si>
  <si>
    <t>INFORMACJA O WYKONANIU FUNDUSZU SOŁECKIEGO ZA ROK 2019 - ZESTAWIENIE ZBIORCZE</t>
  </si>
  <si>
    <t>wydatki majątkowe</t>
  </si>
  <si>
    <t>wydatki bieżące</t>
  </si>
  <si>
    <t>Zał. Nr 12
do Sprawozdania z wykonania
budżetu za 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</si>
</sst>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0" fontId="4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4" fontId="9" fillId="0" borderId="0" xfId="0" applyNumberFormat="1" applyFont="1"/>
    <xf numFmtId="4" fontId="6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7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1" fillId="0" borderId="1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10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4" xfId="0" applyFont="1" applyBorder="1"/>
    <xf numFmtId="0" fontId="2" fillId="0" borderId="1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/>
    <xf numFmtId="0" fontId="6" fillId="2" borderId="3" xfId="0" applyFont="1" applyFill="1" applyBorder="1"/>
    <xf numFmtId="0" fontId="9" fillId="2" borderId="3" xfId="0" applyFont="1" applyFill="1" applyBorder="1"/>
    <xf numFmtId="4" fontId="7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2" fillId="2" borderId="1" xfId="0" applyNumberFormat="1" applyFont="1" applyFill="1" applyBorder="1"/>
    <xf numFmtId="4" fontId="6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12" fillId="0" borderId="1" xfId="0" applyNumberFormat="1" applyFont="1" applyBorder="1"/>
    <xf numFmtId="164" fontId="13" fillId="2" borderId="1" xfId="0" applyNumberFormat="1" applyFont="1" applyFill="1" applyBorder="1"/>
    <xf numFmtId="164" fontId="14" fillId="0" borderId="1" xfId="0" applyNumberFormat="1" applyFont="1" applyBorder="1"/>
    <xf numFmtId="164" fontId="13" fillId="0" borderId="1" xfId="0" applyNumberFormat="1" applyFont="1" applyBorder="1"/>
    <xf numFmtId="164" fontId="15" fillId="0" borderId="1" xfId="0" applyNumberFormat="1" applyFont="1" applyBorder="1"/>
    <xf numFmtId="164" fontId="15" fillId="2" borderId="1" xfId="0" applyNumberFormat="1" applyFont="1" applyFill="1" applyBorder="1"/>
    <xf numFmtId="164" fontId="14" fillId="2" borderId="1" xfId="0" applyNumberFormat="1" applyFont="1" applyFill="1" applyBorder="1"/>
    <xf numFmtId="164" fontId="3" fillId="0" borderId="1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topLeftCell="B106" zoomScale="110" zoomScaleNormal="110" workbookViewId="0">
      <selection activeCell="N136" sqref="N136"/>
    </sheetView>
  </sheetViews>
  <sheetFormatPr defaultColWidth="8.75" defaultRowHeight="14.25"/>
  <cols>
    <col min="1" max="1" width="4.5" style="11" customWidth="1"/>
    <col min="2" max="2" width="5.875" style="11" customWidth="1"/>
    <col min="3" max="3" width="5.125" style="11" customWidth="1"/>
    <col min="4" max="4" width="12.75" style="11" customWidth="1"/>
    <col min="5" max="5" width="9.125" style="11" customWidth="1"/>
    <col min="6" max="6" width="10.5" style="16" customWidth="1"/>
    <col min="7" max="7" width="8.75" style="11" customWidth="1"/>
    <col min="8" max="8" width="12.5" style="1" customWidth="1"/>
    <col min="9" max="9" width="11" style="30" customWidth="1"/>
    <col min="10" max="10" width="9.875" style="1" bestFit="1" customWidth="1"/>
    <col min="11" max="16384" width="8.75" style="1"/>
  </cols>
  <sheetData>
    <row r="1" spans="1:10" ht="15">
      <c r="F1" s="81"/>
      <c r="G1" s="81"/>
      <c r="H1" s="89" t="s">
        <v>44</v>
      </c>
      <c r="I1" s="90"/>
      <c r="J1" s="90"/>
    </row>
    <row r="2" spans="1:10" ht="13.5" customHeight="1">
      <c r="A2" s="10"/>
      <c r="F2" s="81"/>
      <c r="G2" s="81"/>
      <c r="H2" s="90"/>
      <c r="I2" s="90"/>
      <c r="J2" s="90"/>
    </row>
    <row r="3" spans="1:10" ht="11.25" customHeight="1">
      <c r="A3" s="10"/>
      <c r="F3" s="81"/>
      <c r="G3" s="81"/>
      <c r="H3" s="90"/>
      <c r="I3" s="90"/>
      <c r="J3" s="90"/>
    </row>
    <row r="4" spans="1:10" ht="15.75" hidden="1" customHeight="1">
      <c r="A4" s="10"/>
      <c r="F4" s="81"/>
      <c r="G4" s="81"/>
      <c r="H4" s="19"/>
      <c r="J4" s="5"/>
    </row>
    <row r="5" spans="1:10" ht="15.75" hidden="1" customHeight="1">
      <c r="A5" s="10"/>
      <c r="F5" s="18"/>
      <c r="G5" s="18"/>
      <c r="H5" s="18"/>
      <c r="J5" s="5"/>
    </row>
    <row r="6" spans="1:10" ht="32.25" customHeight="1">
      <c r="A6" s="82" t="s">
        <v>41</v>
      </c>
      <c r="B6" s="83"/>
      <c r="C6" s="83"/>
      <c r="D6" s="83"/>
      <c r="E6" s="83"/>
      <c r="F6" s="83"/>
      <c r="G6" s="83"/>
      <c r="J6" s="5"/>
    </row>
    <row r="7" spans="1:10" ht="9.75" customHeight="1">
      <c r="A7" s="10"/>
      <c r="J7" s="5"/>
    </row>
    <row r="8" spans="1:10" ht="44.25" customHeight="1">
      <c r="A8" s="31" t="s">
        <v>0</v>
      </c>
      <c r="B8" s="31" t="s">
        <v>1</v>
      </c>
      <c r="C8" s="31" t="s">
        <v>2</v>
      </c>
      <c r="D8" s="31" t="s">
        <v>3</v>
      </c>
      <c r="E8" s="31" t="s">
        <v>4</v>
      </c>
      <c r="F8" s="32" t="s">
        <v>5</v>
      </c>
      <c r="G8" s="31" t="s">
        <v>6</v>
      </c>
      <c r="H8" s="33" t="s">
        <v>37</v>
      </c>
      <c r="I8" s="34" t="s">
        <v>36</v>
      </c>
      <c r="J8" s="5"/>
    </row>
    <row r="9" spans="1:10">
      <c r="A9" s="35">
        <v>600</v>
      </c>
      <c r="B9" s="24">
        <v>60016</v>
      </c>
      <c r="C9" s="24"/>
      <c r="D9" s="36" t="s">
        <v>6</v>
      </c>
      <c r="E9" s="12">
        <v>25173</v>
      </c>
      <c r="F9" s="37">
        <f>SUM(F10+F13)</f>
        <v>145751</v>
      </c>
      <c r="G9" s="37">
        <f>SUM(E9:F9)</f>
        <v>170924</v>
      </c>
      <c r="H9" s="29">
        <f>H10+H13</f>
        <v>161155.71</v>
      </c>
      <c r="I9" s="94">
        <f>H9/G9</f>
        <v>0.94285009711918744</v>
      </c>
      <c r="J9" s="5"/>
    </row>
    <row r="10" spans="1:10" ht="15">
      <c r="A10" s="84"/>
      <c r="B10" s="80"/>
      <c r="C10" s="44">
        <v>4270</v>
      </c>
      <c r="D10" s="20" t="s">
        <v>29</v>
      </c>
      <c r="E10" s="51">
        <v>25173</v>
      </c>
      <c r="F10" s="46"/>
      <c r="G10" s="47"/>
      <c r="H10" s="27">
        <f>SUM(H11:H12)</f>
        <v>24714.05</v>
      </c>
      <c r="I10" s="95">
        <f t="shared" ref="I10:I12" si="0">H10/E10</f>
        <v>0.98176816430302305</v>
      </c>
      <c r="J10" s="5"/>
    </row>
    <row r="11" spans="1:10" ht="15" customHeight="1">
      <c r="A11" s="84"/>
      <c r="B11" s="80"/>
      <c r="C11" s="80"/>
      <c r="D11" s="20" t="s">
        <v>33</v>
      </c>
      <c r="E11" s="15">
        <v>18173</v>
      </c>
      <c r="F11" s="25"/>
      <c r="G11" s="37"/>
      <c r="H11" s="28">
        <v>17714.05</v>
      </c>
      <c r="I11" s="96">
        <f t="shared" si="0"/>
        <v>0.97474550156826056</v>
      </c>
      <c r="J11" s="5"/>
    </row>
    <row r="12" spans="1:10" ht="15">
      <c r="A12" s="84"/>
      <c r="B12" s="80"/>
      <c r="C12" s="80"/>
      <c r="D12" s="20" t="s">
        <v>12</v>
      </c>
      <c r="E12" s="15">
        <v>7000</v>
      </c>
      <c r="F12" s="25"/>
      <c r="G12" s="37"/>
      <c r="H12" s="28">
        <v>7000</v>
      </c>
      <c r="I12" s="96">
        <f t="shared" si="0"/>
        <v>1</v>
      </c>
      <c r="J12" s="5"/>
    </row>
    <row r="13" spans="1:10" ht="15">
      <c r="A13" s="84"/>
      <c r="B13" s="80"/>
      <c r="C13" s="24">
        <v>6050</v>
      </c>
      <c r="D13" s="20" t="s">
        <v>9</v>
      </c>
      <c r="E13" s="12"/>
      <c r="F13" s="52">
        <f>SUM(F14:F21)</f>
        <v>145751</v>
      </c>
      <c r="G13" s="53"/>
      <c r="H13" s="27">
        <f>SUM(H14:H21)</f>
        <v>136441.66</v>
      </c>
      <c r="I13" s="97">
        <f>H13/F13</f>
        <v>0.93612846567090446</v>
      </c>
      <c r="J13" s="4"/>
    </row>
    <row r="14" spans="1:10" ht="15">
      <c r="A14" s="84"/>
      <c r="B14" s="80"/>
      <c r="C14" s="80"/>
      <c r="D14" s="20" t="s">
        <v>38</v>
      </c>
      <c r="E14" s="45"/>
      <c r="F14" s="15">
        <v>25266</v>
      </c>
      <c r="G14" s="38"/>
      <c r="H14" s="28">
        <v>25263.919999999998</v>
      </c>
      <c r="I14" s="96">
        <f>H14/F14</f>
        <v>0.99991767592812464</v>
      </c>
      <c r="J14" s="4"/>
    </row>
    <row r="15" spans="1:10" ht="15">
      <c r="A15" s="84"/>
      <c r="B15" s="80"/>
      <c r="C15" s="80"/>
      <c r="D15" s="20" t="s">
        <v>18</v>
      </c>
      <c r="E15" s="45"/>
      <c r="F15" s="15">
        <v>7280</v>
      </c>
      <c r="G15" s="38"/>
      <c r="H15" s="28">
        <v>3345</v>
      </c>
      <c r="I15" s="96">
        <f t="shared" ref="I15" si="1">H15/F15</f>
        <v>0.45947802197802196</v>
      </c>
      <c r="J15" s="4"/>
    </row>
    <row r="16" spans="1:10" ht="15">
      <c r="A16" s="84"/>
      <c r="B16" s="80"/>
      <c r="C16" s="80"/>
      <c r="D16" s="20" t="s">
        <v>32</v>
      </c>
      <c r="E16" s="45"/>
      <c r="F16" s="14">
        <v>18983</v>
      </c>
      <c r="G16" s="37"/>
      <c r="H16" s="26">
        <v>18700.150000000001</v>
      </c>
      <c r="I16" s="96">
        <f t="shared" ref="I16:I17" si="2">H16/F16</f>
        <v>0.98509982616024871</v>
      </c>
      <c r="J16" s="4"/>
    </row>
    <row r="17" spans="1:10" ht="15.75" customHeight="1">
      <c r="A17" s="84"/>
      <c r="B17" s="80"/>
      <c r="C17" s="80"/>
      <c r="D17" s="20" t="s">
        <v>22</v>
      </c>
      <c r="E17" s="45"/>
      <c r="F17" s="14">
        <v>16895</v>
      </c>
      <c r="G17" s="37"/>
      <c r="H17" s="26">
        <v>13725.9</v>
      </c>
      <c r="I17" s="96">
        <f t="shared" si="2"/>
        <v>0.8124237940218999</v>
      </c>
      <c r="J17" s="4"/>
    </row>
    <row r="18" spans="1:10" ht="15">
      <c r="A18" s="84"/>
      <c r="B18" s="80"/>
      <c r="C18" s="80"/>
      <c r="D18" s="20" t="s">
        <v>23</v>
      </c>
      <c r="E18" s="45"/>
      <c r="F18" s="14">
        <v>22001</v>
      </c>
      <c r="G18" s="37"/>
      <c r="H18" s="26">
        <v>21295.97</v>
      </c>
      <c r="I18" s="96">
        <f t="shared" ref="I18:I19" si="3">H18/F18</f>
        <v>0.9679546384255262</v>
      </c>
      <c r="J18" s="4"/>
    </row>
    <row r="19" spans="1:10" ht="15">
      <c r="A19" s="84"/>
      <c r="B19" s="80"/>
      <c r="C19" s="80"/>
      <c r="D19" s="20" t="s">
        <v>39</v>
      </c>
      <c r="E19" s="45"/>
      <c r="F19" s="14">
        <v>20996</v>
      </c>
      <c r="G19" s="37"/>
      <c r="H19" s="26">
        <v>20200</v>
      </c>
      <c r="I19" s="96">
        <f t="shared" si="3"/>
        <v>0.96208801676509814</v>
      </c>
      <c r="J19" s="4"/>
    </row>
    <row r="20" spans="1:10" ht="15.75" customHeight="1">
      <c r="A20" s="84"/>
      <c r="B20" s="80"/>
      <c r="C20" s="80"/>
      <c r="D20" s="20" t="s">
        <v>27</v>
      </c>
      <c r="E20" s="45"/>
      <c r="F20" s="14">
        <v>25105</v>
      </c>
      <c r="G20" s="37"/>
      <c r="H20" s="26">
        <v>24685.72</v>
      </c>
      <c r="I20" s="96">
        <f t="shared" ref="I20:I21" si="4">H20/F20</f>
        <v>0.98329894443337984</v>
      </c>
      <c r="J20" s="6"/>
    </row>
    <row r="21" spans="1:10" ht="16.5" customHeight="1">
      <c r="A21" s="84"/>
      <c r="B21" s="80"/>
      <c r="C21" s="80"/>
      <c r="D21" s="20" t="s">
        <v>11</v>
      </c>
      <c r="E21" s="45"/>
      <c r="F21" s="14">
        <v>9225</v>
      </c>
      <c r="G21" s="37"/>
      <c r="H21" s="26">
        <v>9225</v>
      </c>
      <c r="I21" s="96">
        <f t="shared" si="4"/>
        <v>1</v>
      </c>
      <c r="J21" s="6"/>
    </row>
    <row r="22" spans="1:10">
      <c r="A22" s="24">
        <v>700</v>
      </c>
      <c r="B22" s="24">
        <v>70005</v>
      </c>
      <c r="C22" s="24"/>
      <c r="D22" s="36" t="s">
        <v>6</v>
      </c>
      <c r="E22" s="37">
        <v>40133</v>
      </c>
      <c r="F22" s="78">
        <v>30885</v>
      </c>
      <c r="G22" s="37">
        <f>F22+E22</f>
        <v>71018</v>
      </c>
      <c r="H22" s="29">
        <f>H23+H25+H29</f>
        <v>66525.81</v>
      </c>
      <c r="I22" s="98">
        <f>H22/G22</f>
        <v>0.93674575459742593</v>
      </c>
      <c r="J22" s="5"/>
    </row>
    <row r="23" spans="1:10" ht="15">
      <c r="A23" s="80"/>
      <c r="B23" s="80"/>
      <c r="C23" s="44">
        <v>4210</v>
      </c>
      <c r="D23" s="20" t="s">
        <v>9</v>
      </c>
      <c r="E23" s="52">
        <v>299</v>
      </c>
      <c r="F23" s="79"/>
      <c r="G23" s="54"/>
      <c r="H23" s="27">
        <v>298</v>
      </c>
      <c r="I23" s="97">
        <f>H23/E23</f>
        <v>0.99665551839464883</v>
      </c>
      <c r="J23" s="5"/>
    </row>
    <row r="24" spans="1:10" ht="15">
      <c r="A24" s="80"/>
      <c r="B24" s="80"/>
      <c r="C24" s="42"/>
      <c r="D24" s="20" t="s">
        <v>13</v>
      </c>
      <c r="E24" s="15">
        <v>299</v>
      </c>
      <c r="F24" s="77"/>
      <c r="G24" s="37"/>
      <c r="H24" s="28">
        <v>298</v>
      </c>
      <c r="I24" s="96">
        <f t="shared" ref="I24" si="5">H24/E24</f>
        <v>0.99665551839464883</v>
      </c>
      <c r="J24" s="5"/>
    </row>
    <row r="25" spans="1:10" ht="15">
      <c r="A25" s="80"/>
      <c r="B25" s="80"/>
      <c r="C25" s="44">
        <v>4270</v>
      </c>
      <c r="D25" s="20" t="s">
        <v>9</v>
      </c>
      <c r="E25" s="23">
        <v>39834</v>
      </c>
      <c r="F25" s="78"/>
      <c r="G25" s="37"/>
      <c r="H25" s="27">
        <f>SUM(H26:H28)</f>
        <v>35377.19</v>
      </c>
      <c r="I25" s="97">
        <f>H25/E25</f>
        <v>0.88811542903047658</v>
      </c>
      <c r="J25" s="5"/>
    </row>
    <row r="26" spans="1:10" ht="15">
      <c r="A26" s="80"/>
      <c r="B26" s="80"/>
      <c r="C26" s="85"/>
      <c r="D26" s="20" t="s">
        <v>35</v>
      </c>
      <c r="E26" s="15">
        <v>21834</v>
      </c>
      <c r="F26" s="77"/>
      <c r="G26" s="37"/>
      <c r="H26" s="28">
        <v>17425.599999999999</v>
      </c>
      <c r="I26" s="96">
        <f t="shared" ref="I26:I28" si="6">H26/E26</f>
        <v>0.79809471466520099</v>
      </c>
      <c r="J26" s="5"/>
    </row>
    <row r="27" spans="1:10" ht="15">
      <c r="A27" s="80"/>
      <c r="B27" s="80"/>
      <c r="C27" s="86"/>
      <c r="D27" s="20" t="s">
        <v>25</v>
      </c>
      <c r="E27" s="15">
        <v>10000</v>
      </c>
      <c r="F27" s="77"/>
      <c r="G27" s="37"/>
      <c r="H27" s="28">
        <v>9956.34</v>
      </c>
      <c r="I27" s="96">
        <f t="shared" si="6"/>
        <v>0.99563400000000002</v>
      </c>
      <c r="J27" s="5"/>
    </row>
    <row r="28" spans="1:10" ht="15">
      <c r="A28" s="80"/>
      <c r="B28" s="80"/>
      <c r="C28" s="87"/>
      <c r="D28" s="20" t="s">
        <v>27</v>
      </c>
      <c r="E28" s="15">
        <v>8000</v>
      </c>
      <c r="F28" s="77"/>
      <c r="G28" s="37"/>
      <c r="H28" s="28">
        <v>7995.25</v>
      </c>
      <c r="I28" s="96">
        <f t="shared" si="6"/>
        <v>0.99940625000000005</v>
      </c>
      <c r="J28" s="5"/>
    </row>
    <row r="29" spans="1:10" ht="15">
      <c r="A29" s="80"/>
      <c r="B29" s="80"/>
      <c r="C29" s="44">
        <v>6050</v>
      </c>
      <c r="D29" s="20" t="s">
        <v>9</v>
      </c>
      <c r="E29" s="15"/>
      <c r="F29" s="78">
        <f>SUM(F30:F31)</f>
        <v>30885</v>
      </c>
      <c r="G29" s="37"/>
      <c r="H29" s="29">
        <f>SUM(H30:H31)</f>
        <v>30850.62</v>
      </c>
      <c r="I29" s="98">
        <f>H29/F29</f>
        <v>0.99888683827100533</v>
      </c>
      <c r="J29" s="5"/>
    </row>
    <row r="30" spans="1:10" ht="15">
      <c r="A30" s="80"/>
      <c r="B30" s="80"/>
      <c r="C30" s="80"/>
      <c r="D30" s="20" t="s">
        <v>13</v>
      </c>
      <c r="E30" s="15"/>
      <c r="F30" s="14">
        <v>20000</v>
      </c>
      <c r="G30" s="37"/>
      <c r="H30" s="26">
        <v>19998.169999999998</v>
      </c>
      <c r="I30" s="96">
        <f t="shared" ref="I30:I31" si="7">H30/F30</f>
        <v>0.99990849999999987</v>
      </c>
      <c r="J30" s="5"/>
    </row>
    <row r="31" spans="1:10" ht="15">
      <c r="A31" s="80"/>
      <c r="B31" s="80"/>
      <c r="C31" s="80"/>
      <c r="D31" s="20" t="s">
        <v>11</v>
      </c>
      <c r="E31" s="15"/>
      <c r="F31" s="14">
        <v>10885</v>
      </c>
      <c r="G31" s="37"/>
      <c r="H31" s="26">
        <v>10852.45</v>
      </c>
      <c r="I31" s="96">
        <f t="shared" si="7"/>
        <v>0.99700964630225086</v>
      </c>
      <c r="J31" s="5"/>
    </row>
    <row r="32" spans="1:10">
      <c r="A32" s="24">
        <v>750</v>
      </c>
      <c r="B32" s="24">
        <v>75075</v>
      </c>
      <c r="C32" s="24"/>
      <c r="D32" s="36" t="s">
        <v>6</v>
      </c>
      <c r="E32" s="13">
        <f>SUM(E33+E55)</f>
        <v>24526</v>
      </c>
      <c r="F32" s="58"/>
      <c r="G32" s="37">
        <v>24526</v>
      </c>
      <c r="H32" s="29">
        <f>H33+H55</f>
        <v>24276.519999999997</v>
      </c>
      <c r="I32" s="98">
        <f>H32/E32</f>
        <v>0.98982793769876853</v>
      </c>
      <c r="J32" s="5"/>
    </row>
    <row r="33" spans="1:10" ht="15">
      <c r="A33" s="88"/>
      <c r="B33" s="88"/>
      <c r="C33" s="24">
        <v>4210</v>
      </c>
      <c r="D33" s="20" t="s">
        <v>9</v>
      </c>
      <c r="E33" s="51">
        <f>SUM(E34:E54)</f>
        <v>10758</v>
      </c>
      <c r="F33" s="58"/>
      <c r="G33" s="47"/>
      <c r="H33" s="27">
        <f>SUM(H34:H54)</f>
        <v>10569.25</v>
      </c>
      <c r="I33" s="97">
        <f>H33/E33</f>
        <v>0.9824549172708682</v>
      </c>
      <c r="J33" s="5"/>
    </row>
    <row r="34" spans="1:10" ht="15">
      <c r="A34" s="88"/>
      <c r="B34" s="88"/>
      <c r="C34" s="85"/>
      <c r="D34" s="20" t="s">
        <v>13</v>
      </c>
      <c r="E34" s="14">
        <v>27</v>
      </c>
      <c r="F34" s="21"/>
      <c r="G34" s="37"/>
      <c r="H34" s="26">
        <v>0</v>
      </c>
      <c r="I34" s="96">
        <f t="shared" ref="I34" si="8">H34/E34</f>
        <v>0</v>
      </c>
      <c r="J34" s="4"/>
    </row>
    <row r="35" spans="1:10" ht="15">
      <c r="A35" s="88"/>
      <c r="B35" s="88"/>
      <c r="C35" s="86"/>
      <c r="D35" s="20" t="s">
        <v>14</v>
      </c>
      <c r="E35" s="14">
        <v>669</v>
      </c>
      <c r="F35" s="21"/>
      <c r="G35" s="37"/>
      <c r="H35" s="26">
        <v>668.5</v>
      </c>
      <c r="I35" s="96">
        <f t="shared" ref="I35:I54" si="9">H35/E35</f>
        <v>0.99925261584454406</v>
      </c>
      <c r="J35" s="4"/>
    </row>
    <row r="36" spans="1:10" ht="16.5" customHeight="1">
      <c r="A36" s="88"/>
      <c r="B36" s="88"/>
      <c r="C36" s="86"/>
      <c r="D36" s="20" t="s">
        <v>31</v>
      </c>
      <c r="E36" s="14">
        <v>594</v>
      </c>
      <c r="F36" s="21"/>
      <c r="G36" s="37"/>
      <c r="H36" s="26">
        <v>548.28</v>
      </c>
      <c r="I36" s="96">
        <f t="shared" si="9"/>
        <v>0.92303030303030298</v>
      </c>
      <c r="J36" s="4"/>
    </row>
    <row r="37" spans="1:10" ht="14.25" customHeight="1">
      <c r="A37" s="88"/>
      <c r="B37" s="88"/>
      <c r="C37" s="86"/>
      <c r="D37" s="20" t="s">
        <v>38</v>
      </c>
      <c r="E37" s="14">
        <v>1200</v>
      </c>
      <c r="F37" s="21"/>
      <c r="G37" s="37"/>
      <c r="H37" s="26">
        <v>1198.8900000000001</v>
      </c>
      <c r="I37" s="96">
        <f t="shared" si="9"/>
        <v>0.99907500000000005</v>
      </c>
      <c r="J37" s="4"/>
    </row>
    <row r="38" spans="1:10" ht="15" customHeight="1">
      <c r="A38" s="88"/>
      <c r="B38" s="88"/>
      <c r="C38" s="86"/>
      <c r="D38" s="20" t="s">
        <v>18</v>
      </c>
      <c r="E38" s="14">
        <v>390</v>
      </c>
      <c r="F38" s="21"/>
      <c r="G38" s="37"/>
      <c r="H38" s="26">
        <v>390</v>
      </c>
      <c r="I38" s="96">
        <f t="shared" si="9"/>
        <v>1</v>
      </c>
      <c r="J38" s="4"/>
    </row>
    <row r="39" spans="1:10" ht="16.5" customHeight="1">
      <c r="A39" s="88"/>
      <c r="B39" s="88"/>
      <c r="C39" s="86"/>
      <c r="D39" s="20" t="s">
        <v>12</v>
      </c>
      <c r="E39" s="14">
        <v>409</v>
      </c>
      <c r="F39" s="21"/>
      <c r="G39" s="37"/>
      <c r="H39" s="26">
        <v>388.09</v>
      </c>
      <c r="I39" s="96">
        <f t="shared" si="9"/>
        <v>0.94887530562347178</v>
      </c>
      <c r="J39" s="4"/>
    </row>
    <row r="40" spans="1:10" ht="15">
      <c r="A40" s="88"/>
      <c r="B40" s="88"/>
      <c r="C40" s="86"/>
      <c r="D40" s="20" t="s">
        <v>19</v>
      </c>
      <c r="E40" s="14">
        <v>160</v>
      </c>
      <c r="F40" s="21"/>
      <c r="G40" s="37"/>
      <c r="H40" s="26">
        <v>160</v>
      </c>
      <c r="I40" s="96">
        <f t="shared" si="9"/>
        <v>1</v>
      </c>
      <c r="J40" s="4"/>
    </row>
    <row r="41" spans="1:10" s="8" customFormat="1" ht="15">
      <c r="A41" s="88"/>
      <c r="B41" s="88"/>
      <c r="C41" s="86"/>
      <c r="D41" s="20" t="s">
        <v>8</v>
      </c>
      <c r="E41" s="14">
        <v>995</v>
      </c>
      <c r="F41" s="21"/>
      <c r="G41" s="37"/>
      <c r="H41" s="28">
        <v>995</v>
      </c>
      <c r="I41" s="96">
        <f t="shared" si="9"/>
        <v>1</v>
      </c>
      <c r="J41" s="9"/>
    </row>
    <row r="42" spans="1:10" s="8" customFormat="1" ht="15">
      <c r="A42" s="88"/>
      <c r="B42" s="88"/>
      <c r="C42" s="86"/>
      <c r="D42" s="20" t="s">
        <v>20</v>
      </c>
      <c r="E42" s="14">
        <v>250</v>
      </c>
      <c r="F42" s="21"/>
      <c r="G42" s="37"/>
      <c r="H42" s="28">
        <v>241.57</v>
      </c>
      <c r="I42" s="96">
        <f t="shared" si="9"/>
        <v>0.96628000000000003</v>
      </c>
      <c r="J42" s="9"/>
    </row>
    <row r="43" spans="1:10" ht="15">
      <c r="A43" s="88"/>
      <c r="B43" s="88"/>
      <c r="C43" s="86"/>
      <c r="D43" s="20" t="s">
        <v>32</v>
      </c>
      <c r="E43" s="14">
        <v>408</v>
      </c>
      <c r="F43" s="21"/>
      <c r="G43" s="37"/>
      <c r="H43" s="26">
        <v>397.84</v>
      </c>
      <c r="I43" s="96">
        <f t="shared" si="9"/>
        <v>0.97509803921568616</v>
      </c>
      <c r="J43" s="4"/>
    </row>
    <row r="44" spans="1:10" ht="15">
      <c r="A44" s="88"/>
      <c r="B44" s="88"/>
      <c r="C44" s="86"/>
      <c r="D44" s="20" t="s">
        <v>21</v>
      </c>
      <c r="E44" s="14">
        <v>1000</v>
      </c>
      <c r="F44" s="21"/>
      <c r="G44" s="37"/>
      <c r="H44" s="26">
        <v>996.88</v>
      </c>
      <c r="I44" s="96">
        <f t="shared" si="9"/>
        <v>0.99687999999999999</v>
      </c>
      <c r="J44" s="4"/>
    </row>
    <row r="45" spans="1:10" ht="15">
      <c r="A45" s="88"/>
      <c r="B45" s="88"/>
      <c r="C45" s="86"/>
      <c r="D45" s="20" t="s">
        <v>22</v>
      </c>
      <c r="E45" s="14">
        <v>880</v>
      </c>
      <c r="F45" s="21"/>
      <c r="G45" s="37"/>
      <c r="H45" s="26">
        <v>879.91</v>
      </c>
      <c r="I45" s="96">
        <f t="shared" ref="I45" si="10">H45/E45</f>
        <v>0.99989772727272719</v>
      </c>
      <c r="J45" s="4"/>
    </row>
    <row r="46" spans="1:10" ht="15">
      <c r="A46" s="88"/>
      <c r="B46" s="88"/>
      <c r="C46" s="86"/>
      <c r="D46" s="20" t="s">
        <v>23</v>
      </c>
      <c r="E46" s="14">
        <v>457</v>
      </c>
      <c r="F46" s="21"/>
      <c r="G46" s="37"/>
      <c r="H46" s="26">
        <v>437.3</v>
      </c>
      <c r="I46" s="96">
        <f t="shared" si="9"/>
        <v>0.9568927789934355</v>
      </c>
      <c r="J46" s="4"/>
    </row>
    <row r="47" spans="1:10" ht="15">
      <c r="A47" s="88"/>
      <c r="B47" s="88"/>
      <c r="C47" s="86"/>
      <c r="D47" s="20" t="s">
        <v>24</v>
      </c>
      <c r="E47" s="14">
        <v>23</v>
      </c>
      <c r="F47" s="21"/>
      <c r="G47" s="37"/>
      <c r="H47" s="26">
        <v>22.35</v>
      </c>
      <c r="I47" s="96">
        <f t="shared" si="9"/>
        <v>0.97173913043478266</v>
      </c>
      <c r="J47" s="4"/>
    </row>
    <row r="48" spans="1:10" ht="15">
      <c r="A48" s="88"/>
      <c r="B48" s="88"/>
      <c r="C48" s="86"/>
      <c r="D48" s="20" t="s">
        <v>34</v>
      </c>
      <c r="E48" s="14">
        <v>336</v>
      </c>
      <c r="F48" s="21"/>
      <c r="G48" s="37"/>
      <c r="H48" s="26">
        <v>328.94</v>
      </c>
      <c r="I48" s="96">
        <f t="shared" si="9"/>
        <v>0.97898809523809527</v>
      </c>
      <c r="J48" s="4"/>
    </row>
    <row r="49" spans="1:10" ht="15">
      <c r="A49" s="88"/>
      <c r="B49" s="88"/>
      <c r="C49" s="86"/>
      <c r="D49" s="20" t="s">
        <v>25</v>
      </c>
      <c r="E49" s="14">
        <v>409</v>
      </c>
      <c r="F49" s="21"/>
      <c r="G49" s="37"/>
      <c r="H49" s="26">
        <v>392.15</v>
      </c>
      <c r="I49" s="96">
        <f t="shared" si="9"/>
        <v>0.95880195599022</v>
      </c>
      <c r="J49" s="4"/>
    </row>
    <row r="50" spans="1:10" ht="15">
      <c r="A50" s="88"/>
      <c r="B50" s="88"/>
      <c r="C50" s="86"/>
      <c r="D50" s="20" t="s">
        <v>7</v>
      </c>
      <c r="E50" s="14">
        <v>509</v>
      </c>
      <c r="F50" s="21"/>
      <c r="G50" s="37"/>
      <c r="H50" s="26">
        <v>508.06</v>
      </c>
      <c r="I50" s="96">
        <f t="shared" si="9"/>
        <v>0.99815324165029473</v>
      </c>
      <c r="J50" s="4"/>
    </row>
    <row r="51" spans="1:10" ht="15">
      <c r="A51" s="88"/>
      <c r="B51" s="88"/>
      <c r="C51" s="86"/>
      <c r="D51" s="20" t="s">
        <v>26</v>
      </c>
      <c r="E51" s="14">
        <v>200</v>
      </c>
      <c r="F51" s="21"/>
      <c r="G51" s="37"/>
      <c r="H51" s="26">
        <v>182.72</v>
      </c>
      <c r="I51" s="96">
        <f t="shared" si="9"/>
        <v>0.91359999999999997</v>
      </c>
      <c r="J51" s="4"/>
    </row>
    <row r="52" spans="1:10" ht="15">
      <c r="A52" s="88"/>
      <c r="B52" s="88"/>
      <c r="C52" s="86"/>
      <c r="D52" s="20" t="s">
        <v>27</v>
      </c>
      <c r="E52" s="14">
        <v>800</v>
      </c>
      <c r="F52" s="21"/>
      <c r="G52" s="37"/>
      <c r="H52" s="26">
        <v>790.92</v>
      </c>
      <c r="I52" s="96">
        <f t="shared" si="9"/>
        <v>0.98864999999999992</v>
      </c>
      <c r="J52" s="4"/>
    </row>
    <row r="53" spans="1:10" ht="15">
      <c r="A53" s="88"/>
      <c r="B53" s="88"/>
      <c r="C53" s="86"/>
      <c r="D53" s="20" t="s">
        <v>30</v>
      </c>
      <c r="E53" s="14">
        <v>542</v>
      </c>
      <c r="F53" s="21"/>
      <c r="G53" s="37"/>
      <c r="H53" s="26">
        <v>541.86</v>
      </c>
      <c r="I53" s="96">
        <f t="shared" si="9"/>
        <v>0.99974169741697416</v>
      </c>
      <c r="J53" s="4"/>
    </row>
    <row r="54" spans="1:10" ht="15">
      <c r="A54" s="88"/>
      <c r="B54" s="88"/>
      <c r="C54" s="87"/>
      <c r="D54" s="20" t="s">
        <v>28</v>
      </c>
      <c r="E54" s="14">
        <v>500</v>
      </c>
      <c r="F54" s="21"/>
      <c r="G54" s="37"/>
      <c r="H54" s="26">
        <v>499.99</v>
      </c>
      <c r="I54" s="96">
        <f t="shared" si="9"/>
        <v>0.99997999999999998</v>
      </c>
      <c r="J54" s="4"/>
    </row>
    <row r="55" spans="1:10" ht="15">
      <c r="A55" s="88"/>
      <c r="B55" s="88"/>
      <c r="C55" s="24">
        <v>4300</v>
      </c>
      <c r="D55" s="50" t="s">
        <v>9</v>
      </c>
      <c r="E55" s="51">
        <f>SUM(E56:E73)</f>
        <v>13768</v>
      </c>
      <c r="F55" s="55"/>
      <c r="G55" s="54"/>
      <c r="H55" s="27">
        <f>SUM(H56:H73)</f>
        <v>13707.269999999997</v>
      </c>
      <c r="I55" s="97">
        <f>H55/E55</f>
        <v>0.99558904706565932</v>
      </c>
      <c r="J55" s="4"/>
    </row>
    <row r="56" spans="1:10" ht="15">
      <c r="A56" s="88"/>
      <c r="B56" s="88"/>
      <c r="C56" s="80"/>
      <c r="D56" s="20" t="s">
        <v>13</v>
      </c>
      <c r="E56" s="14">
        <v>1200</v>
      </c>
      <c r="F56" s="21"/>
      <c r="G56" s="37"/>
      <c r="H56" s="28">
        <v>1200</v>
      </c>
      <c r="I56" s="96">
        <f>H56/E56</f>
        <v>1</v>
      </c>
      <c r="J56" s="4"/>
    </row>
    <row r="57" spans="1:10" ht="15">
      <c r="A57" s="88"/>
      <c r="B57" s="88"/>
      <c r="C57" s="80"/>
      <c r="D57" s="20" t="s">
        <v>14</v>
      </c>
      <c r="E57" s="14">
        <v>668</v>
      </c>
      <c r="F57" s="21"/>
      <c r="G57" s="37"/>
      <c r="H57" s="28">
        <v>668</v>
      </c>
      <c r="I57" s="96">
        <f>H57/E57</f>
        <v>1</v>
      </c>
      <c r="J57" s="4"/>
    </row>
    <row r="58" spans="1:10" ht="15">
      <c r="A58" s="88"/>
      <c r="B58" s="88"/>
      <c r="C58" s="80"/>
      <c r="D58" s="20" t="s">
        <v>16</v>
      </c>
      <c r="E58" s="14">
        <v>954</v>
      </c>
      <c r="F58" s="21"/>
      <c r="G58" s="37"/>
      <c r="H58" s="28">
        <v>954</v>
      </c>
      <c r="I58" s="96">
        <f t="shared" ref="I58:I73" si="11">H58/E58</f>
        <v>1</v>
      </c>
      <c r="J58" s="4"/>
    </row>
    <row r="59" spans="1:10" ht="15">
      <c r="A59" s="88"/>
      <c r="B59" s="88"/>
      <c r="C59" s="80"/>
      <c r="D59" s="20" t="s">
        <v>31</v>
      </c>
      <c r="E59" s="14">
        <v>300</v>
      </c>
      <c r="F59" s="21"/>
      <c r="G59" s="37"/>
      <c r="H59" s="28">
        <v>300</v>
      </c>
      <c r="I59" s="96">
        <f t="shared" si="11"/>
        <v>1</v>
      </c>
      <c r="J59" s="4"/>
    </row>
    <row r="60" spans="1:10" ht="15">
      <c r="A60" s="88"/>
      <c r="B60" s="88"/>
      <c r="C60" s="80"/>
      <c r="D60" s="20" t="s">
        <v>18</v>
      </c>
      <c r="E60" s="14">
        <v>650</v>
      </c>
      <c r="F60" s="21"/>
      <c r="G60" s="37"/>
      <c r="H60" s="28">
        <v>650</v>
      </c>
      <c r="I60" s="96">
        <f t="shared" si="11"/>
        <v>1</v>
      </c>
      <c r="J60" s="4"/>
    </row>
    <row r="61" spans="1:10" ht="15">
      <c r="A61" s="88"/>
      <c r="B61" s="88"/>
      <c r="C61" s="80"/>
      <c r="D61" s="20" t="s">
        <v>12</v>
      </c>
      <c r="E61" s="14">
        <v>591</v>
      </c>
      <c r="F61" s="21"/>
      <c r="G61" s="37"/>
      <c r="H61" s="28">
        <v>590.4</v>
      </c>
      <c r="I61" s="96">
        <f t="shared" si="11"/>
        <v>0.99898477157360399</v>
      </c>
      <c r="J61" s="4"/>
    </row>
    <row r="62" spans="1:10" ht="15">
      <c r="A62" s="88"/>
      <c r="B62" s="88"/>
      <c r="C62" s="80"/>
      <c r="D62" s="20" t="s">
        <v>19</v>
      </c>
      <c r="E62" s="14">
        <v>640</v>
      </c>
      <c r="F62" s="21"/>
      <c r="G62" s="37"/>
      <c r="H62" s="28">
        <v>640</v>
      </c>
      <c r="I62" s="96">
        <f t="shared" si="11"/>
        <v>1</v>
      </c>
      <c r="J62" s="4"/>
    </row>
    <row r="63" spans="1:10" ht="15">
      <c r="A63" s="88"/>
      <c r="B63" s="88"/>
      <c r="C63" s="80"/>
      <c r="D63" s="20" t="s">
        <v>8</v>
      </c>
      <c r="E63" s="14">
        <v>1000</v>
      </c>
      <c r="F63" s="21"/>
      <c r="G63" s="37"/>
      <c r="H63" s="28">
        <v>1000</v>
      </c>
      <c r="I63" s="96">
        <f t="shared" si="11"/>
        <v>1</v>
      </c>
      <c r="J63" s="4"/>
    </row>
    <row r="64" spans="1:10" ht="15">
      <c r="A64" s="88"/>
      <c r="B64" s="88"/>
      <c r="C64" s="80"/>
      <c r="D64" s="20" t="s">
        <v>20</v>
      </c>
      <c r="E64" s="14">
        <v>1500</v>
      </c>
      <c r="F64" s="21"/>
      <c r="G64" s="37"/>
      <c r="H64" s="28">
        <v>1500</v>
      </c>
      <c r="I64" s="96">
        <f t="shared" si="11"/>
        <v>1</v>
      </c>
      <c r="J64" s="4"/>
    </row>
    <row r="65" spans="1:10" ht="15">
      <c r="A65" s="88"/>
      <c r="B65" s="88"/>
      <c r="C65" s="80"/>
      <c r="D65" s="20" t="s">
        <v>32</v>
      </c>
      <c r="E65" s="14">
        <v>591</v>
      </c>
      <c r="F65" s="21"/>
      <c r="G65" s="37"/>
      <c r="H65" s="28">
        <v>590.4</v>
      </c>
      <c r="I65" s="96">
        <f t="shared" si="11"/>
        <v>0.99898477157360399</v>
      </c>
      <c r="J65" s="4"/>
    </row>
    <row r="66" spans="1:10" ht="15">
      <c r="A66" s="88"/>
      <c r="B66" s="88"/>
      <c r="C66" s="80"/>
      <c r="D66" s="20" t="s">
        <v>21</v>
      </c>
      <c r="E66" s="14">
        <v>1000</v>
      </c>
      <c r="F66" s="21"/>
      <c r="G66" s="37"/>
      <c r="H66" s="28">
        <v>1000</v>
      </c>
      <c r="I66" s="96">
        <f t="shared" si="11"/>
        <v>1</v>
      </c>
      <c r="J66" s="4"/>
    </row>
    <row r="67" spans="1:10" s="8" customFormat="1" ht="15">
      <c r="A67" s="88"/>
      <c r="B67" s="88"/>
      <c r="C67" s="80"/>
      <c r="D67" s="20" t="s">
        <v>23</v>
      </c>
      <c r="E67" s="14">
        <v>700</v>
      </c>
      <c r="F67" s="21"/>
      <c r="G67" s="37"/>
      <c r="H67" s="28">
        <v>642.97</v>
      </c>
      <c r="I67" s="96">
        <f t="shared" si="11"/>
        <v>0.91852857142857147</v>
      </c>
      <c r="J67" s="9"/>
    </row>
    <row r="68" spans="1:10" ht="15">
      <c r="A68" s="88"/>
      <c r="B68" s="88"/>
      <c r="C68" s="80"/>
      <c r="D68" s="20" t="s">
        <v>24</v>
      </c>
      <c r="E68" s="14">
        <v>950</v>
      </c>
      <c r="F68" s="21"/>
      <c r="G68" s="37"/>
      <c r="H68" s="28">
        <v>950</v>
      </c>
      <c r="I68" s="96">
        <f t="shared" si="11"/>
        <v>1</v>
      </c>
      <c r="J68" s="4"/>
    </row>
    <row r="69" spans="1:10" ht="15">
      <c r="A69" s="88"/>
      <c r="B69" s="88"/>
      <c r="C69" s="80"/>
      <c r="D69" s="20" t="s">
        <v>34</v>
      </c>
      <c r="E69" s="14">
        <v>751</v>
      </c>
      <c r="F69" s="21"/>
      <c r="G69" s="37"/>
      <c r="H69" s="28">
        <v>750.3</v>
      </c>
      <c r="I69" s="96">
        <f t="shared" si="11"/>
        <v>0.99906790945406121</v>
      </c>
      <c r="J69" s="4"/>
    </row>
    <row r="70" spans="1:10" ht="15">
      <c r="A70" s="88"/>
      <c r="B70" s="88"/>
      <c r="C70" s="80"/>
      <c r="D70" s="20" t="s">
        <v>25</v>
      </c>
      <c r="E70" s="14">
        <v>591</v>
      </c>
      <c r="F70" s="21"/>
      <c r="G70" s="37"/>
      <c r="H70" s="28">
        <v>590.4</v>
      </c>
      <c r="I70" s="96">
        <f t="shared" si="11"/>
        <v>0.99898477157360399</v>
      </c>
      <c r="J70" s="4"/>
    </row>
    <row r="71" spans="1:10" ht="15">
      <c r="A71" s="88"/>
      <c r="B71" s="88"/>
      <c r="C71" s="80"/>
      <c r="D71" s="20" t="s">
        <v>7</v>
      </c>
      <c r="E71" s="14">
        <v>591</v>
      </c>
      <c r="F71" s="21"/>
      <c r="G71" s="37"/>
      <c r="H71" s="28">
        <v>590.4</v>
      </c>
      <c r="I71" s="96">
        <f t="shared" si="11"/>
        <v>0.99898477157360399</v>
      </c>
      <c r="J71" s="4"/>
    </row>
    <row r="72" spans="1:10" ht="15">
      <c r="A72" s="88"/>
      <c r="B72" s="88"/>
      <c r="C72" s="80"/>
      <c r="D72" s="20" t="s">
        <v>26</v>
      </c>
      <c r="E72" s="14">
        <v>500</v>
      </c>
      <c r="F72" s="21"/>
      <c r="G72" s="37"/>
      <c r="H72" s="28">
        <v>500</v>
      </c>
      <c r="I72" s="96">
        <f t="shared" ref="I72" si="12">H72/E72</f>
        <v>1</v>
      </c>
      <c r="J72" s="4"/>
    </row>
    <row r="73" spans="1:10" ht="15">
      <c r="A73" s="88"/>
      <c r="B73" s="88"/>
      <c r="C73" s="80"/>
      <c r="D73" s="20" t="s">
        <v>30</v>
      </c>
      <c r="E73" s="14">
        <v>591</v>
      </c>
      <c r="F73" s="21"/>
      <c r="G73" s="37"/>
      <c r="H73" s="28">
        <v>590.4</v>
      </c>
      <c r="I73" s="96">
        <f t="shared" si="11"/>
        <v>0.99898477157360399</v>
      </c>
      <c r="J73" s="4"/>
    </row>
    <row r="74" spans="1:10" ht="15">
      <c r="A74" s="24">
        <v>754</v>
      </c>
      <c r="B74" s="24">
        <v>75412</v>
      </c>
      <c r="C74" s="24"/>
      <c r="D74" s="36" t="s">
        <v>6</v>
      </c>
      <c r="E74" s="13">
        <v>9000</v>
      </c>
      <c r="F74" s="46"/>
      <c r="G74" s="37">
        <v>9000</v>
      </c>
      <c r="H74" s="29">
        <v>8999.99</v>
      </c>
      <c r="I74" s="98">
        <f>H74/E74</f>
        <v>0.99999888888888888</v>
      </c>
      <c r="J74" s="4"/>
    </row>
    <row r="75" spans="1:10" ht="15">
      <c r="A75" s="80"/>
      <c r="B75" s="80"/>
      <c r="C75" s="24">
        <v>4210</v>
      </c>
      <c r="D75" s="50" t="s">
        <v>9</v>
      </c>
      <c r="E75" s="51">
        <f>SUM(E76:E78)</f>
        <v>9000</v>
      </c>
      <c r="F75" s="55"/>
      <c r="G75" s="54"/>
      <c r="H75" s="27">
        <f>SUM(H76:H78)</f>
        <v>8999.99</v>
      </c>
      <c r="I75" s="97">
        <f>H75/E75</f>
        <v>0.99999888888888888</v>
      </c>
      <c r="J75" s="4"/>
    </row>
    <row r="76" spans="1:10" ht="15">
      <c r="A76" s="80"/>
      <c r="B76" s="80"/>
      <c r="C76" s="44"/>
      <c r="D76" s="20" t="s">
        <v>33</v>
      </c>
      <c r="E76" s="77">
        <v>1000</v>
      </c>
      <c r="F76" s="39"/>
      <c r="G76" s="37"/>
      <c r="H76" s="26">
        <v>999.99</v>
      </c>
      <c r="I76" s="96">
        <f>H76/E76</f>
        <v>0.99999000000000005</v>
      </c>
      <c r="J76" s="4"/>
    </row>
    <row r="77" spans="1:10" ht="15">
      <c r="A77" s="80"/>
      <c r="B77" s="80"/>
      <c r="C77" s="44"/>
      <c r="D77" s="20" t="s">
        <v>8</v>
      </c>
      <c r="E77" s="77">
        <v>1000</v>
      </c>
      <c r="F77" s="39"/>
      <c r="G77" s="37"/>
      <c r="H77" s="26">
        <v>1000</v>
      </c>
      <c r="I77" s="96">
        <f>H77/E77</f>
        <v>1</v>
      </c>
      <c r="J77" s="4"/>
    </row>
    <row r="78" spans="1:10" ht="15">
      <c r="A78" s="80"/>
      <c r="B78" s="80"/>
      <c r="C78" s="24"/>
      <c r="D78" s="20" t="s">
        <v>27</v>
      </c>
      <c r="E78" s="77">
        <v>7000</v>
      </c>
      <c r="F78" s="39"/>
      <c r="G78" s="37"/>
      <c r="H78" s="26">
        <v>7000</v>
      </c>
      <c r="I78" s="96">
        <f>H78/E78</f>
        <v>1</v>
      </c>
      <c r="J78" s="4"/>
    </row>
    <row r="79" spans="1:10">
      <c r="A79" s="24">
        <v>900</v>
      </c>
      <c r="B79" s="24">
        <v>90015</v>
      </c>
      <c r="C79" s="24"/>
      <c r="D79" s="36" t="s">
        <v>6</v>
      </c>
      <c r="E79" s="13">
        <f>SUM(E80+E83)</f>
        <v>3000</v>
      </c>
      <c r="F79" s="21">
        <f>SUM(F82)</f>
        <v>112251</v>
      </c>
      <c r="G79" s="37">
        <f>SUM(E79:F79)</f>
        <v>115251</v>
      </c>
      <c r="H79" s="29">
        <f>H80+H82</f>
        <v>113812.54</v>
      </c>
      <c r="I79" s="98">
        <f>H79/G79</f>
        <v>0.98751889354539213</v>
      </c>
      <c r="J79" s="5"/>
    </row>
    <row r="80" spans="1:10" ht="15">
      <c r="A80" s="80"/>
      <c r="B80" s="80"/>
      <c r="C80" s="24">
        <v>4270</v>
      </c>
      <c r="D80" s="50" t="s">
        <v>9</v>
      </c>
      <c r="E80" s="51">
        <v>3000</v>
      </c>
      <c r="F80" s="55"/>
      <c r="G80" s="54"/>
      <c r="H80" s="27">
        <v>3000</v>
      </c>
      <c r="I80" s="97">
        <f>H80/E80</f>
        <v>1</v>
      </c>
      <c r="J80" s="4"/>
    </row>
    <row r="81" spans="1:10" ht="15">
      <c r="A81" s="80"/>
      <c r="B81" s="80"/>
      <c r="C81" s="44"/>
      <c r="D81" s="20" t="s">
        <v>13</v>
      </c>
      <c r="E81" s="14">
        <v>3000</v>
      </c>
      <c r="F81" s="21"/>
      <c r="G81" s="37"/>
      <c r="H81" s="28">
        <v>3000</v>
      </c>
      <c r="I81" s="96">
        <f t="shared" ref="I81" si="13">H81/E81</f>
        <v>1</v>
      </c>
      <c r="J81" s="4"/>
    </row>
    <row r="82" spans="1:10" ht="15">
      <c r="A82" s="80"/>
      <c r="B82" s="80"/>
      <c r="C82" s="44"/>
      <c r="D82" s="36" t="s">
        <v>6</v>
      </c>
      <c r="E82" s="25"/>
      <c r="F82" s="39">
        <f>F83</f>
        <v>112251</v>
      </c>
      <c r="G82" s="37"/>
      <c r="H82" s="27">
        <f>SUM(H83)</f>
        <v>110812.54</v>
      </c>
      <c r="I82" s="97">
        <f>H82/F82</f>
        <v>0.9871853257432005</v>
      </c>
      <c r="J82" s="4"/>
    </row>
    <row r="83" spans="1:10" ht="15">
      <c r="A83" s="80"/>
      <c r="B83" s="80"/>
      <c r="C83" s="24">
        <v>6050</v>
      </c>
      <c r="D83" s="36" t="s">
        <v>9</v>
      </c>
      <c r="E83" s="22"/>
      <c r="F83" s="74">
        <f>SUM(F84:F91)</f>
        <v>112251</v>
      </c>
      <c r="G83" s="37"/>
      <c r="H83" s="27">
        <f>SUM(H84:H91)</f>
        <v>110812.54</v>
      </c>
      <c r="I83" s="97">
        <f>H83/F83</f>
        <v>0.9871853257432005</v>
      </c>
      <c r="J83" s="4"/>
    </row>
    <row r="84" spans="1:10" ht="15">
      <c r="A84" s="80"/>
      <c r="B84" s="80"/>
      <c r="C84" s="85"/>
      <c r="D84" s="20" t="s">
        <v>14</v>
      </c>
      <c r="E84" s="48"/>
      <c r="F84" s="17">
        <v>25394</v>
      </c>
      <c r="G84" s="37"/>
      <c r="H84" s="26">
        <v>25393.599999999999</v>
      </c>
      <c r="I84" s="96">
        <f>H84/F84</f>
        <v>0.99998424824761745</v>
      </c>
      <c r="J84" s="4"/>
    </row>
    <row r="85" spans="1:10" ht="15">
      <c r="A85" s="80"/>
      <c r="B85" s="80"/>
      <c r="C85" s="86"/>
      <c r="D85" s="20" t="s">
        <v>16</v>
      </c>
      <c r="E85" s="48"/>
      <c r="F85" s="17">
        <v>8487</v>
      </c>
      <c r="G85" s="37"/>
      <c r="H85" s="26">
        <v>8487</v>
      </c>
      <c r="I85" s="96">
        <f t="shared" ref="I85:I87" si="14">H85/F85</f>
        <v>1</v>
      </c>
      <c r="J85" s="4"/>
    </row>
    <row r="86" spans="1:10" ht="15">
      <c r="A86" s="80"/>
      <c r="B86" s="80"/>
      <c r="C86" s="86"/>
      <c r="D86" s="20" t="s">
        <v>31</v>
      </c>
      <c r="E86" s="48"/>
      <c r="F86" s="17">
        <v>9102</v>
      </c>
      <c r="G86" s="37"/>
      <c r="H86" s="26">
        <v>9102</v>
      </c>
      <c r="I86" s="96">
        <f t="shared" si="14"/>
        <v>1</v>
      </c>
      <c r="J86" s="4"/>
    </row>
    <row r="87" spans="1:10" ht="15">
      <c r="A87" s="80"/>
      <c r="B87" s="80"/>
      <c r="C87" s="86"/>
      <c r="D87" s="20" t="s">
        <v>18</v>
      </c>
      <c r="E87" s="48"/>
      <c r="F87" s="17">
        <v>12500</v>
      </c>
      <c r="G87" s="37"/>
      <c r="H87" s="26">
        <v>11562</v>
      </c>
      <c r="I87" s="96">
        <f t="shared" si="14"/>
        <v>0.92496</v>
      </c>
      <c r="J87" s="4"/>
    </row>
    <row r="88" spans="1:10" ht="15">
      <c r="A88" s="80"/>
      <c r="B88" s="80"/>
      <c r="C88" s="86"/>
      <c r="D88" s="20" t="s">
        <v>12</v>
      </c>
      <c r="E88" s="48"/>
      <c r="F88" s="17">
        <v>4059</v>
      </c>
      <c r="G88" s="37"/>
      <c r="H88" s="26">
        <v>4059</v>
      </c>
      <c r="I88" s="96">
        <f t="shared" ref="I88:I91" si="15">H88/F88</f>
        <v>1</v>
      </c>
      <c r="J88" s="4"/>
    </row>
    <row r="89" spans="1:10" ht="15">
      <c r="A89" s="80"/>
      <c r="B89" s="80"/>
      <c r="C89" s="86"/>
      <c r="D89" s="20" t="s">
        <v>19</v>
      </c>
      <c r="E89" s="48"/>
      <c r="F89" s="17">
        <v>5535</v>
      </c>
      <c r="G89" s="37"/>
      <c r="H89" s="26">
        <v>5535</v>
      </c>
      <c r="I89" s="96">
        <f t="shared" si="15"/>
        <v>1</v>
      </c>
      <c r="J89" s="4"/>
    </row>
    <row r="90" spans="1:10" ht="15">
      <c r="A90" s="80"/>
      <c r="B90" s="80"/>
      <c r="C90" s="86"/>
      <c r="D90" s="20" t="s">
        <v>8</v>
      </c>
      <c r="E90" s="48"/>
      <c r="F90" s="17">
        <v>23174</v>
      </c>
      <c r="G90" s="37"/>
      <c r="H90" s="26">
        <v>22946.94</v>
      </c>
      <c r="I90" s="96">
        <f t="shared" si="15"/>
        <v>0.99020195046172432</v>
      </c>
      <c r="J90" s="4"/>
    </row>
    <row r="91" spans="1:10" ht="15">
      <c r="A91" s="80"/>
      <c r="B91" s="80"/>
      <c r="C91" s="87"/>
      <c r="D91" s="20" t="s">
        <v>40</v>
      </c>
      <c r="E91" s="48"/>
      <c r="F91" s="17">
        <v>24000</v>
      </c>
      <c r="G91" s="37"/>
      <c r="H91" s="26">
        <v>23727</v>
      </c>
      <c r="I91" s="96">
        <f t="shared" si="15"/>
        <v>0.98862499999999998</v>
      </c>
      <c r="J91" s="4"/>
    </row>
    <row r="92" spans="1:10">
      <c r="A92" s="56">
        <v>921</v>
      </c>
      <c r="B92" s="56">
        <v>92195</v>
      </c>
      <c r="C92" s="56"/>
      <c r="D92" s="57" t="s">
        <v>6</v>
      </c>
      <c r="E92" s="13">
        <f>E93+E101</f>
        <v>17436</v>
      </c>
      <c r="F92" s="58"/>
      <c r="G92" s="23">
        <f>E92+F92</f>
        <v>17436</v>
      </c>
      <c r="H92" s="59">
        <f>H93+H101</f>
        <v>16957.3</v>
      </c>
      <c r="I92" s="99">
        <f>H92/G92</f>
        <v>0.97254530855700849</v>
      </c>
      <c r="J92" s="5"/>
    </row>
    <row r="93" spans="1:10" ht="15">
      <c r="A93" s="92"/>
      <c r="B93" s="91"/>
      <c r="C93" s="56">
        <v>4210</v>
      </c>
      <c r="D93" s="60" t="s">
        <v>9</v>
      </c>
      <c r="E93" s="51">
        <f>SUM(E94:E100)</f>
        <v>15357</v>
      </c>
      <c r="F93" s="61"/>
      <c r="G93" s="52"/>
      <c r="H93" s="62">
        <f>SUM(H94:H100)</f>
        <v>14878.3</v>
      </c>
      <c r="I93" s="95">
        <f>H93/E93</f>
        <v>0.96882854724229983</v>
      </c>
      <c r="J93" s="4"/>
    </row>
    <row r="94" spans="1:10" ht="15">
      <c r="A94" s="92"/>
      <c r="B94" s="92"/>
      <c r="C94" s="91"/>
      <c r="D94" s="63" t="s">
        <v>33</v>
      </c>
      <c r="E94" s="14">
        <v>500</v>
      </c>
      <c r="F94" s="64"/>
      <c r="G94" s="23"/>
      <c r="H94" s="65">
        <v>500</v>
      </c>
      <c r="I94" s="100">
        <f>H94/E94</f>
        <v>1</v>
      </c>
      <c r="J94" s="4"/>
    </row>
    <row r="95" spans="1:10" s="8" customFormat="1" ht="16.5" customHeight="1">
      <c r="A95" s="92"/>
      <c r="B95" s="92"/>
      <c r="C95" s="92"/>
      <c r="D95" s="63" t="s">
        <v>21</v>
      </c>
      <c r="E95" s="14">
        <v>2000</v>
      </c>
      <c r="F95" s="66"/>
      <c r="G95" s="23"/>
      <c r="H95" s="65">
        <v>2000</v>
      </c>
      <c r="I95" s="100">
        <f t="shared" ref="I95:I98" si="16">H95/E95</f>
        <v>1</v>
      </c>
      <c r="J95" s="9"/>
    </row>
    <row r="96" spans="1:10" ht="71.25" hidden="1" customHeight="1">
      <c r="A96" s="92"/>
      <c r="B96" s="92"/>
      <c r="C96" s="92"/>
      <c r="D96" s="63" t="s">
        <v>9</v>
      </c>
      <c r="E96" s="13">
        <f>SUM(E98)</f>
        <v>0</v>
      </c>
      <c r="F96" s="64"/>
      <c r="G96" s="23"/>
      <c r="H96" s="65"/>
      <c r="I96" s="100" t="e">
        <f t="shared" si="16"/>
        <v>#DIV/0!</v>
      </c>
      <c r="J96" s="4"/>
    </row>
    <row r="97" spans="1:10" ht="15">
      <c r="A97" s="92"/>
      <c r="B97" s="92"/>
      <c r="C97" s="92"/>
      <c r="D97" s="63" t="s">
        <v>34</v>
      </c>
      <c r="E97" s="14">
        <v>1700</v>
      </c>
      <c r="F97" s="64"/>
      <c r="G97" s="23"/>
      <c r="H97" s="65">
        <v>1690</v>
      </c>
      <c r="I97" s="100">
        <f t="shared" si="16"/>
        <v>0.99411764705882355</v>
      </c>
      <c r="J97" s="4"/>
    </row>
    <row r="98" spans="1:10" ht="15" hidden="1" customHeight="1">
      <c r="A98" s="92"/>
      <c r="B98" s="92"/>
      <c r="C98" s="92"/>
      <c r="D98" s="63" t="s">
        <v>17</v>
      </c>
      <c r="E98" s="14"/>
      <c r="F98" s="64"/>
      <c r="G98" s="23"/>
      <c r="H98" s="65"/>
      <c r="I98" s="100" t="e">
        <f t="shared" si="16"/>
        <v>#DIV/0!</v>
      </c>
      <c r="J98" s="4"/>
    </row>
    <row r="99" spans="1:10" ht="15" customHeight="1">
      <c r="A99" s="92"/>
      <c r="B99" s="92"/>
      <c r="C99" s="92"/>
      <c r="D99" s="63" t="s">
        <v>25</v>
      </c>
      <c r="E99" s="14">
        <v>6357</v>
      </c>
      <c r="F99" s="64"/>
      <c r="G99" s="23"/>
      <c r="H99" s="65">
        <v>5888.3</v>
      </c>
      <c r="I99" s="100">
        <f t="shared" ref="I99" si="17">H99/E99</f>
        <v>0.92627025326411827</v>
      </c>
      <c r="J99" s="4"/>
    </row>
    <row r="100" spans="1:10" ht="15" customHeight="1">
      <c r="A100" s="92"/>
      <c r="B100" s="92"/>
      <c r="C100" s="93"/>
      <c r="D100" s="63" t="s">
        <v>7</v>
      </c>
      <c r="E100" s="14">
        <v>4800</v>
      </c>
      <c r="F100" s="64"/>
      <c r="G100" s="23"/>
      <c r="H100" s="65">
        <v>4800</v>
      </c>
      <c r="I100" s="100">
        <f t="shared" ref="I100" si="18">H100/E100</f>
        <v>1</v>
      </c>
      <c r="J100" s="4"/>
    </row>
    <row r="101" spans="1:10" ht="15" customHeight="1">
      <c r="A101" s="92"/>
      <c r="B101" s="92"/>
      <c r="C101" s="57">
        <v>4300</v>
      </c>
      <c r="D101" s="60" t="s">
        <v>9</v>
      </c>
      <c r="E101" s="51">
        <v>2079</v>
      </c>
      <c r="F101" s="61"/>
      <c r="G101" s="52"/>
      <c r="H101" s="62">
        <f>SUM(H102:H103)</f>
        <v>2079</v>
      </c>
      <c r="I101" s="95">
        <f>H101/E101</f>
        <v>1</v>
      </c>
      <c r="J101" s="4"/>
    </row>
    <row r="102" spans="1:10" ht="15" customHeight="1">
      <c r="A102" s="92"/>
      <c r="B102" s="92"/>
      <c r="C102" s="91"/>
      <c r="D102" s="63" t="s">
        <v>17</v>
      </c>
      <c r="E102" s="14">
        <v>874</v>
      </c>
      <c r="F102" s="66"/>
      <c r="G102" s="23"/>
      <c r="H102" s="65">
        <v>874</v>
      </c>
      <c r="I102" s="100">
        <f t="shared" ref="I102" si="19">H102/E102</f>
        <v>1</v>
      </c>
      <c r="J102" s="4"/>
    </row>
    <row r="103" spans="1:10" ht="15" customHeight="1">
      <c r="A103" s="93"/>
      <c r="B103" s="93"/>
      <c r="C103" s="93"/>
      <c r="D103" s="63" t="s">
        <v>27</v>
      </c>
      <c r="E103" s="14">
        <v>1205</v>
      </c>
      <c r="F103" s="66"/>
      <c r="G103" s="23"/>
      <c r="H103" s="65">
        <v>1205</v>
      </c>
      <c r="I103" s="100">
        <f t="shared" ref="I103" si="20">H103/E103</f>
        <v>1</v>
      </c>
      <c r="J103" s="4"/>
    </row>
    <row r="104" spans="1:10" ht="15">
      <c r="A104" s="56">
        <v>926</v>
      </c>
      <c r="B104" s="56">
        <v>92605</v>
      </c>
      <c r="C104" s="56"/>
      <c r="D104" s="57" t="s">
        <v>6</v>
      </c>
      <c r="E104" s="13">
        <v>12000</v>
      </c>
      <c r="F104" s="23"/>
      <c r="G104" s="23">
        <v>12000</v>
      </c>
      <c r="H104" s="62">
        <v>11966.38</v>
      </c>
      <c r="I104" s="95">
        <f>H104/G104</f>
        <v>0.9971983333333333</v>
      </c>
      <c r="J104" s="4"/>
    </row>
    <row r="105" spans="1:10" ht="15">
      <c r="A105" s="67"/>
      <c r="B105" s="67"/>
      <c r="C105" s="56">
        <v>4210</v>
      </c>
      <c r="D105" s="60" t="s">
        <v>9</v>
      </c>
      <c r="E105" s="51">
        <v>12000</v>
      </c>
      <c r="F105" s="61"/>
      <c r="G105" s="52"/>
      <c r="H105" s="62">
        <f>SUM(H106:H107)</f>
        <v>11966.38</v>
      </c>
      <c r="I105" s="95">
        <f t="shared" ref="I105:I107" si="21">H105/E105</f>
        <v>0.9971983333333333</v>
      </c>
      <c r="J105" s="5"/>
    </row>
    <row r="106" spans="1:10" ht="15">
      <c r="A106" s="68"/>
      <c r="B106" s="68"/>
      <c r="C106" s="91"/>
      <c r="D106" s="63" t="s">
        <v>8</v>
      </c>
      <c r="E106" s="14">
        <v>10000</v>
      </c>
      <c r="F106" s="64"/>
      <c r="G106" s="23"/>
      <c r="H106" s="65">
        <v>9966.3799999999992</v>
      </c>
      <c r="I106" s="100">
        <f t="shared" si="21"/>
        <v>0.99663799999999991</v>
      </c>
      <c r="J106" s="4"/>
    </row>
    <row r="107" spans="1:10" ht="17.25" customHeight="1">
      <c r="A107" s="68"/>
      <c r="B107" s="68"/>
      <c r="C107" s="93"/>
      <c r="D107" s="63" t="s">
        <v>27</v>
      </c>
      <c r="E107" s="14">
        <v>2000</v>
      </c>
      <c r="F107" s="64"/>
      <c r="G107" s="23"/>
      <c r="H107" s="65">
        <v>2000</v>
      </c>
      <c r="I107" s="100">
        <f t="shared" si="21"/>
        <v>1</v>
      </c>
      <c r="J107" s="4"/>
    </row>
    <row r="108" spans="1:10">
      <c r="A108" s="57">
        <v>926</v>
      </c>
      <c r="B108" s="57">
        <v>92695</v>
      </c>
      <c r="C108" s="56"/>
      <c r="D108" s="57" t="s">
        <v>6</v>
      </c>
      <c r="E108" s="13">
        <f>E109+E116+E118</f>
        <v>49531</v>
      </c>
      <c r="F108" s="23">
        <v>223939</v>
      </c>
      <c r="G108" s="23">
        <f>E108+F108</f>
        <v>273470</v>
      </c>
      <c r="H108" s="62">
        <f>H109+H116+H118+H124</f>
        <v>269084.99</v>
      </c>
      <c r="I108" s="95">
        <f>H108/G108</f>
        <v>0.98396529783888542</v>
      </c>
      <c r="J108" s="5"/>
    </row>
    <row r="109" spans="1:10" ht="15">
      <c r="A109" s="68"/>
      <c r="B109" s="68"/>
      <c r="C109" s="56">
        <v>4210</v>
      </c>
      <c r="D109" s="60" t="s">
        <v>9</v>
      </c>
      <c r="E109" s="51">
        <v>7066</v>
      </c>
      <c r="F109" s="61"/>
      <c r="G109" s="52"/>
      <c r="H109" s="62">
        <f>SUM(H110:H115)</f>
        <v>7048.16</v>
      </c>
      <c r="I109" s="95">
        <f t="shared" ref="I109:I116" si="22">H109/E109</f>
        <v>0.99747523351259548</v>
      </c>
      <c r="J109" s="5"/>
    </row>
    <row r="110" spans="1:10" ht="15">
      <c r="A110" s="68"/>
      <c r="B110" s="68"/>
      <c r="C110" s="91"/>
      <c r="D110" s="63" t="s">
        <v>17</v>
      </c>
      <c r="E110" s="14">
        <v>357</v>
      </c>
      <c r="F110" s="64"/>
      <c r="G110" s="23"/>
      <c r="H110" s="65">
        <v>353.98</v>
      </c>
      <c r="I110" s="100">
        <f t="shared" si="22"/>
        <v>0.9915406162464987</v>
      </c>
      <c r="J110" s="5"/>
    </row>
    <row r="111" spans="1:10" ht="15">
      <c r="A111" s="68"/>
      <c r="B111" s="68"/>
      <c r="C111" s="92"/>
      <c r="D111" s="63" t="s">
        <v>20</v>
      </c>
      <c r="E111" s="14">
        <v>3500</v>
      </c>
      <c r="F111" s="64"/>
      <c r="G111" s="23"/>
      <c r="H111" s="65">
        <v>3500</v>
      </c>
      <c r="I111" s="100">
        <f t="shared" si="22"/>
        <v>1</v>
      </c>
      <c r="J111" s="5"/>
    </row>
    <row r="112" spans="1:10" ht="15">
      <c r="A112" s="68"/>
      <c r="B112" s="68"/>
      <c r="C112" s="92"/>
      <c r="D112" s="63" t="s">
        <v>21</v>
      </c>
      <c r="E112" s="14">
        <v>1100</v>
      </c>
      <c r="F112" s="64"/>
      <c r="G112" s="23"/>
      <c r="H112" s="65">
        <v>1100</v>
      </c>
      <c r="I112" s="100">
        <f t="shared" si="22"/>
        <v>1</v>
      </c>
      <c r="J112" s="5"/>
    </row>
    <row r="113" spans="1:13" ht="15">
      <c r="A113" s="68"/>
      <c r="B113" s="68"/>
      <c r="C113" s="92"/>
      <c r="D113" s="63" t="s">
        <v>34</v>
      </c>
      <c r="E113" s="14">
        <v>456</v>
      </c>
      <c r="F113" s="64"/>
      <c r="G113" s="23"/>
      <c r="H113" s="65">
        <v>450.01</v>
      </c>
      <c r="I113" s="100">
        <f t="shared" si="22"/>
        <v>0.98686403508771925</v>
      </c>
      <c r="J113" s="5"/>
    </row>
    <row r="114" spans="1:13" ht="15">
      <c r="A114" s="68"/>
      <c r="B114" s="68"/>
      <c r="C114" s="92"/>
      <c r="D114" s="63" t="s">
        <v>7</v>
      </c>
      <c r="E114" s="14">
        <v>1200</v>
      </c>
      <c r="F114" s="64"/>
      <c r="G114" s="23"/>
      <c r="H114" s="65">
        <v>1197.57</v>
      </c>
      <c r="I114" s="100">
        <f t="shared" ref="I114" si="23">H114/E114</f>
        <v>0.99797499999999995</v>
      </c>
      <c r="J114" s="5"/>
    </row>
    <row r="115" spans="1:13" ht="15">
      <c r="A115" s="68"/>
      <c r="B115" s="68"/>
      <c r="C115" s="93"/>
      <c r="D115" s="63" t="s">
        <v>28</v>
      </c>
      <c r="E115" s="14">
        <v>453</v>
      </c>
      <c r="F115" s="64"/>
      <c r="G115" s="23"/>
      <c r="H115" s="65">
        <v>446.6</v>
      </c>
      <c r="I115" s="100">
        <f t="shared" si="22"/>
        <v>0.98587196467991178</v>
      </c>
      <c r="J115" s="5"/>
    </row>
    <row r="116" spans="1:13" ht="15">
      <c r="A116" s="68"/>
      <c r="B116" s="68"/>
      <c r="C116" s="56">
        <v>4270</v>
      </c>
      <c r="D116" s="63" t="s">
        <v>10</v>
      </c>
      <c r="E116" s="13">
        <v>5500</v>
      </c>
      <c r="F116" s="64"/>
      <c r="G116" s="23"/>
      <c r="H116" s="59">
        <v>4450</v>
      </c>
      <c r="I116" s="99">
        <f t="shared" si="22"/>
        <v>0.80909090909090908</v>
      </c>
      <c r="J116" s="5"/>
    </row>
    <row r="117" spans="1:13" ht="16.5" customHeight="1">
      <c r="A117" s="68"/>
      <c r="B117" s="68"/>
      <c r="C117" s="69"/>
      <c r="D117" s="70" t="s">
        <v>19</v>
      </c>
      <c r="E117" s="14">
        <v>5500</v>
      </c>
      <c r="F117" s="64"/>
      <c r="G117" s="23"/>
      <c r="H117" s="65">
        <v>4450</v>
      </c>
      <c r="I117" s="100">
        <f t="shared" ref="I117" si="24">H117/E117</f>
        <v>0.80909090909090908</v>
      </c>
      <c r="J117" s="7"/>
      <c r="L117" s="2"/>
      <c r="M117" s="2"/>
    </row>
    <row r="118" spans="1:13" ht="18" customHeight="1">
      <c r="A118" s="71"/>
      <c r="B118" s="71"/>
      <c r="C118" s="56">
        <v>4300</v>
      </c>
      <c r="D118" s="63" t="s">
        <v>9</v>
      </c>
      <c r="E118" s="13">
        <f>SUM(E119:E123)</f>
        <v>36965</v>
      </c>
      <c r="F118" s="64"/>
      <c r="G118" s="23"/>
      <c r="H118" s="59">
        <f>SUM(H119:H123)</f>
        <v>34421.65</v>
      </c>
      <c r="I118" s="99">
        <f t="shared" ref="I118:I122" si="25">H118/E118</f>
        <v>0.93119572568646025</v>
      </c>
      <c r="L118" s="3"/>
    </row>
    <row r="119" spans="1:13" ht="15">
      <c r="A119" s="72"/>
      <c r="B119" s="72"/>
      <c r="C119" s="91"/>
      <c r="D119" s="63" t="s">
        <v>31</v>
      </c>
      <c r="E119" s="14">
        <v>7869</v>
      </c>
      <c r="F119" s="64"/>
      <c r="G119" s="23"/>
      <c r="H119" s="65">
        <v>7844.39</v>
      </c>
      <c r="I119" s="100">
        <f t="shared" si="25"/>
        <v>0.9968725378065828</v>
      </c>
      <c r="K119" s="2"/>
      <c r="L119" s="3"/>
    </row>
    <row r="120" spans="1:13" ht="15">
      <c r="A120" s="73"/>
      <c r="B120" s="73"/>
      <c r="C120" s="92"/>
      <c r="D120" s="63" t="s">
        <v>12</v>
      </c>
      <c r="E120" s="14">
        <v>12643</v>
      </c>
      <c r="F120" s="64"/>
      <c r="G120" s="23"/>
      <c r="H120" s="65">
        <v>11609.25</v>
      </c>
      <c r="I120" s="100">
        <f t="shared" si="25"/>
        <v>0.91823538717076647</v>
      </c>
    </row>
    <row r="121" spans="1:13" ht="15">
      <c r="A121" s="73"/>
      <c r="B121" s="73"/>
      <c r="C121" s="92"/>
      <c r="D121" s="63" t="s">
        <v>8</v>
      </c>
      <c r="E121" s="14">
        <v>3750</v>
      </c>
      <c r="F121" s="64"/>
      <c r="G121" s="23"/>
      <c r="H121" s="65">
        <v>3263.98</v>
      </c>
      <c r="I121" s="100">
        <f t="shared" si="25"/>
        <v>0.87039466666666665</v>
      </c>
    </row>
    <row r="122" spans="1:13" ht="15">
      <c r="A122" s="73"/>
      <c r="B122" s="73"/>
      <c r="C122" s="92"/>
      <c r="D122" s="63" t="s">
        <v>25</v>
      </c>
      <c r="E122" s="14">
        <v>7300</v>
      </c>
      <c r="F122" s="64"/>
      <c r="G122" s="23"/>
      <c r="H122" s="65">
        <v>6314.42</v>
      </c>
      <c r="I122" s="100">
        <f t="shared" si="25"/>
        <v>0.86498904109589048</v>
      </c>
    </row>
    <row r="123" spans="1:13" ht="15">
      <c r="A123" s="73"/>
      <c r="B123" s="73"/>
      <c r="C123" s="93"/>
      <c r="D123" s="63" t="s">
        <v>30</v>
      </c>
      <c r="E123" s="14">
        <v>5403</v>
      </c>
      <c r="F123" s="64"/>
      <c r="G123" s="23"/>
      <c r="H123" s="65">
        <v>5389.61</v>
      </c>
      <c r="I123" s="100">
        <f t="shared" ref="I123" si="26">H123/E123</f>
        <v>0.99752174717749398</v>
      </c>
    </row>
    <row r="124" spans="1:13" ht="15">
      <c r="A124" s="73"/>
      <c r="B124" s="73"/>
      <c r="C124" s="56">
        <v>6050</v>
      </c>
      <c r="D124" s="57" t="s">
        <v>9</v>
      </c>
      <c r="E124" s="70"/>
      <c r="F124" s="74">
        <f>SUM(F125:F136)</f>
        <v>223939</v>
      </c>
      <c r="G124" s="23"/>
      <c r="H124" s="62">
        <f>SUM(H125:H136)</f>
        <v>223165.18000000002</v>
      </c>
      <c r="I124" s="95">
        <f t="shared" ref="I124:I136" si="27">H124/F124</f>
        <v>0.99654450542335204</v>
      </c>
    </row>
    <row r="125" spans="1:13" ht="15">
      <c r="A125" s="73"/>
      <c r="B125" s="73"/>
      <c r="C125" s="91"/>
      <c r="D125" s="60" t="s">
        <v>15</v>
      </c>
      <c r="E125" s="75"/>
      <c r="F125" s="17">
        <v>17732</v>
      </c>
      <c r="G125" s="23"/>
      <c r="H125" s="76">
        <v>17651.53</v>
      </c>
      <c r="I125" s="100">
        <f t="shared" si="27"/>
        <v>0.99546187683284448</v>
      </c>
    </row>
    <row r="126" spans="1:13" ht="15">
      <c r="A126" s="73"/>
      <c r="B126" s="73"/>
      <c r="C126" s="92"/>
      <c r="D126" s="60" t="s">
        <v>16</v>
      </c>
      <c r="E126" s="75"/>
      <c r="F126" s="17">
        <v>9658</v>
      </c>
      <c r="G126" s="23"/>
      <c r="H126" s="76">
        <v>9616.2999999999993</v>
      </c>
      <c r="I126" s="100">
        <f t="shared" si="27"/>
        <v>0.99568233588734723</v>
      </c>
    </row>
    <row r="127" spans="1:13" ht="15">
      <c r="A127" s="73"/>
      <c r="B127" s="73"/>
      <c r="C127" s="92"/>
      <c r="D127" s="60" t="s">
        <v>17</v>
      </c>
      <c r="E127" s="75"/>
      <c r="F127" s="17">
        <v>16413</v>
      </c>
      <c r="G127" s="23"/>
      <c r="H127" s="76">
        <v>16410.75</v>
      </c>
      <c r="I127" s="100">
        <f t="shared" si="27"/>
        <v>0.99986291354414181</v>
      </c>
    </row>
    <row r="128" spans="1:13" ht="15">
      <c r="A128" s="73"/>
      <c r="B128" s="73"/>
      <c r="C128" s="92"/>
      <c r="D128" s="60" t="s">
        <v>19</v>
      </c>
      <c r="E128" s="75"/>
      <c r="F128" s="17">
        <v>15293</v>
      </c>
      <c r="G128" s="23"/>
      <c r="H128" s="76">
        <v>15155.26</v>
      </c>
      <c r="I128" s="100">
        <f t="shared" si="27"/>
        <v>0.99099326489243444</v>
      </c>
    </row>
    <row r="129" spans="1:9" ht="15">
      <c r="A129" s="73"/>
      <c r="B129" s="73"/>
      <c r="C129" s="92"/>
      <c r="D129" s="60" t="s">
        <v>20</v>
      </c>
      <c r="E129" s="75"/>
      <c r="F129" s="17">
        <v>30302</v>
      </c>
      <c r="G129" s="23"/>
      <c r="H129" s="76">
        <v>30264.15</v>
      </c>
      <c r="I129" s="100">
        <f t="shared" si="27"/>
        <v>0.99875090753085605</v>
      </c>
    </row>
    <row r="130" spans="1:9" ht="15">
      <c r="A130" s="73"/>
      <c r="B130" s="73"/>
      <c r="C130" s="92"/>
      <c r="D130" s="60" t="s">
        <v>21</v>
      </c>
      <c r="E130" s="75"/>
      <c r="F130" s="17">
        <v>39010</v>
      </c>
      <c r="G130" s="23"/>
      <c r="H130" s="76">
        <v>38755.379999999997</v>
      </c>
      <c r="I130" s="100">
        <f t="shared" si="27"/>
        <v>0.99347295565239679</v>
      </c>
    </row>
    <row r="131" spans="1:9" ht="15">
      <c r="A131" s="73"/>
      <c r="B131" s="73"/>
      <c r="C131" s="92"/>
      <c r="D131" s="60" t="s">
        <v>24</v>
      </c>
      <c r="E131" s="75"/>
      <c r="F131" s="17">
        <v>18480</v>
      </c>
      <c r="G131" s="23"/>
      <c r="H131" s="76">
        <v>18413.080000000002</v>
      </c>
      <c r="I131" s="100">
        <f t="shared" si="27"/>
        <v>0.99637878787878797</v>
      </c>
    </row>
    <row r="132" spans="1:9" ht="15">
      <c r="A132" s="73"/>
      <c r="B132" s="73"/>
      <c r="C132" s="92"/>
      <c r="D132" s="60" t="s">
        <v>34</v>
      </c>
      <c r="E132" s="75"/>
      <c r="F132" s="17">
        <v>18500</v>
      </c>
      <c r="G132" s="23"/>
      <c r="H132" s="76">
        <v>18495.16</v>
      </c>
      <c r="I132" s="100">
        <f t="shared" si="27"/>
        <v>0.99973837837837842</v>
      </c>
    </row>
    <row r="133" spans="1:9" ht="15">
      <c r="A133" s="73"/>
      <c r="B133" s="73"/>
      <c r="C133" s="92"/>
      <c r="D133" s="60" t="s">
        <v>7</v>
      </c>
      <c r="E133" s="75"/>
      <c r="F133" s="17">
        <v>15043</v>
      </c>
      <c r="G133" s="23"/>
      <c r="H133" s="76">
        <v>14918.22</v>
      </c>
      <c r="I133" s="100">
        <f t="shared" si="27"/>
        <v>0.99170511201223155</v>
      </c>
    </row>
    <row r="134" spans="1:9" ht="15">
      <c r="A134" s="73"/>
      <c r="B134" s="73"/>
      <c r="C134" s="92"/>
      <c r="D134" s="63" t="s">
        <v>26</v>
      </c>
      <c r="E134" s="75"/>
      <c r="F134" s="17">
        <v>13371</v>
      </c>
      <c r="G134" s="23"/>
      <c r="H134" s="76">
        <v>13370.8</v>
      </c>
      <c r="I134" s="100">
        <f t="shared" si="27"/>
        <v>0.99998504225562779</v>
      </c>
    </row>
    <row r="135" spans="1:9" ht="15">
      <c r="A135" s="73"/>
      <c r="B135" s="73"/>
      <c r="C135" s="92"/>
      <c r="D135" s="60" t="s">
        <v>30</v>
      </c>
      <c r="E135" s="75"/>
      <c r="F135" s="17">
        <v>16137</v>
      </c>
      <c r="G135" s="23"/>
      <c r="H135" s="76">
        <v>16136.45</v>
      </c>
      <c r="I135" s="100">
        <f t="shared" si="27"/>
        <v>0.99996591683708258</v>
      </c>
    </row>
    <row r="136" spans="1:9" ht="15">
      <c r="A136" s="73"/>
      <c r="B136" s="73"/>
      <c r="C136" s="93"/>
      <c r="D136" s="60" t="s">
        <v>28</v>
      </c>
      <c r="E136" s="75"/>
      <c r="F136" s="17">
        <v>14000</v>
      </c>
      <c r="G136" s="23"/>
      <c r="H136" s="76">
        <v>13978.1</v>
      </c>
      <c r="I136" s="100">
        <f t="shared" si="27"/>
        <v>0.99843571428571432</v>
      </c>
    </row>
    <row r="137" spans="1:9" ht="15">
      <c r="A137" s="49"/>
      <c r="B137" s="49"/>
      <c r="C137" s="43"/>
      <c r="D137" s="22"/>
      <c r="E137" s="40">
        <f>E9+E22+E32+E74+E79+E92+E104+E108</f>
        <v>180799</v>
      </c>
      <c r="F137" s="40">
        <f>F9+F22+F79+F108</f>
        <v>512826</v>
      </c>
      <c r="G137" s="40">
        <f>G9+G22+G32+G79+G92+G104+G108+G101+G74</f>
        <v>693625</v>
      </c>
      <c r="H137" s="41">
        <f>H9+H22+H32+H74+H79+H92+H104+H108</f>
        <v>672779.24</v>
      </c>
      <c r="I137" s="101">
        <f>H137/G137</f>
        <v>0.96994664263831321</v>
      </c>
    </row>
    <row r="140" spans="1:9">
      <c r="D140" s="11" t="s">
        <v>42</v>
      </c>
      <c r="F140" s="16">
        <f>F13+F29+F83+F124</f>
        <v>512826</v>
      </c>
      <c r="G140" s="16">
        <f t="shared" ref="G140" si="28">G13+G29+G83+G124</f>
        <v>0</v>
      </c>
      <c r="H140" s="16">
        <f>H13+H29+H83+H124</f>
        <v>501270</v>
      </c>
    </row>
    <row r="141" spans="1:9">
      <c r="D141" s="11" t="s">
        <v>43</v>
      </c>
      <c r="F141" s="16">
        <f>E137</f>
        <v>180799</v>
      </c>
      <c r="H141" s="2">
        <f>H137-H140</f>
        <v>171509.24</v>
      </c>
    </row>
    <row r="142" spans="1:9">
      <c r="H142" s="2"/>
    </row>
  </sheetData>
  <mergeCells count="31">
    <mergeCell ref="H1:J3"/>
    <mergeCell ref="C119:C123"/>
    <mergeCell ref="C125:C136"/>
    <mergeCell ref="A93:A103"/>
    <mergeCell ref="B93:B103"/>
    <mergeCell ref="C34:C54"/>
    <mergeCell ref="C110:C115"/>
    <mergeCell ref="C106:C107"/>
    <mergeCell ref="C102:C103"/>
    <mergeCell ref="C94:C100"/>
    <mergeCell ref="A75:A78"/>
    <mergeCell ref="B75:B78"/>
    <mergeCell ref="A80:A91"/>
    <mergeCell ref="B80:B91"/>
    <mergeCell ref="C84:C91"/>
    <mergeCell ref="C11:C12"/>
    <mergeCell ref="C56:C73"/>
    <mergeCell ref="F1:G1"/>
    <mergeCell ref="F2:G2"/>
    <mergeCell ref="F3:G3"/>
    <mergeCell ref="F4:G4"/>
    <mergeCell ref="A6:G6"/>
    <mergeCell ref="C14:C21"/>
    <mergeCell ref="A10:A21"/>
    <mergeCell ref="B10:B21"/>
    <mergeCell ref="B23:B31"/>
    <mergeCell ref="A23:A31"/>
    <mergeCell ref="C30:C31"/>
    <mergeCell ref="C26:C28"/>
    <mergeCell ref="A33:A73"/>
    <mergeCell ref="B33:B73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Iwona Skrajda</cp:lastModifiedBy>
  <cp:lastPrinted>2020-03-23T11:59:42Z</cp:lastPrinted>
  <dcterms:created xsi:type="dcterms:W3CDTF">2015-10-06T07:22:52Z</dcterms:created>
  <dcterms:modified xsi:type="dcterms:W3CDTF">2020-03-23T12:01:04Z</dcterms:modified>
</cp:coreProperties>
</file>