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31" windowWidth="11820" windowHeight="6840" activeTab="0"/>
  </bookViews>
  <sheets>
    <sheet name="wydatki" sheetId="1" r:id="rId1"/>
  </sheets>
  <definedNames/>
  <calcPr fullCalcOnLoad="1"/>
</workbook>
</file>

<file path=xl/sharedStrings.xml><?xml version="1.0" encoding="utf-8"?>
<sst xmlns="http://schemas.openxmlformats.org/spreadsheetml/2006/main" count="114" uniqueCount="89">
  <si>
    <t>rozdział</t>
  </si>
  <si>
    <t>w tym:</t>
  </si>
  <si>
    <t xml:space="preserve">                                    </t>
  </si>
  <si>
    <t>wydatki bieżące ogółem</t>
  </si>
  <si>
    <t>dotacje</t>
  </si>
  <si>
    <t>inne rzeczowe</t>
  </si>
  <si>
    <t>wydatki na obsługę długu</t>
  </si>
  <si>
    <t>wydatki majątkowe</t>
  </si>
  <si>
    <t>Dział</t>
  </si>
  <si>
    <t>Treść</t>
  </si>
  <si>
    <t>razem</t>
  </si>
  <si>
    <t>kwota w zł</t>
  </si>
  <si>
    <t>Rolnictwo i łowiectwo</t>
  </si>
  <si>
    <t>Transport i łączność</t>
  </si>
  <si>
    <t>Drogi publiczne gminne</t>
  </si>
  <si>
    <t>Gospodarka mieszkaniowa</t>
  </si>
  <si>
    <t>Różne jednostki obsługi gospodarki mieszkaniowej</t>
  </si>
  <si>
    <t>Działalność usługowa</t>
  </si>
  <si>
    <t>Plany zagospodarowania przestrzennego</t>
  </si>
  <si>
    <t>Opracowania geodezyjne i kartograficzne</t>
  </si>
  <si>
    <t>Administracja publiczna</t>
  </si>
  <si>
    <t>Urzędy wojewódzkie</t>
  </si>
  <si>
    <t>Rady gmin (miast i miast na prawach powiatu)</t>
  </si>
  <si>
    <t>Bezpieczeństwo publiczne i ochrona przeciwpożarowa</t>
  </si>
  <si>
    <t>Ochotnicze straże pożarne</t>
  </si>
  <si>
    <t>Obsługa długu publicznego</t>
  </si>
  <si>
    <t>Różne rozliczenia</t>
  </si>
  <si>
    <t>Oświata i wychowanie</t>
  </si>
  <si>
    <t>Szkoły podstawowe</t>
  </si>
  <si>
    <t>Gimnazja</t>
  </si>
  <si>
    <t>Dowożenie uczniów do szkół</t>
  </si>
  <si>
    <t>Dokształcanie i doskonalenie nauczycieli</t>
  </si>
  <si>
    <t>Ochrona zdrowia</t>
  </si>
  <si>
    <t>Przeciwdziałanie alkoholizmowi</t>
  </si>
  <si>
    <t>Dodatki mieszkaniowe</t>
  </si>
  <si>
    <t>Ośrodki pomocy społecznej</t>
  </si>
  <si>
    <t>Usługi opiekuńcze i specjalistyczne usługi opiekuńcze</t>
  </si>
  <si>
    <t>Edukacyjna opieka wychowawcza</t>
  </si>
  <si>
    <t>Świetlice szkolne</t>
  </si>
  <si>
    <t>Pomoc materialna dla uczniów</t>
  </si>
  <si>
    <t>Gospodarka komunalna i ochrona środowiska</t>
  </si>
  <si>
    <t>Schroniska dla zwierząt</t>
  </si>
  <si>
    <t>Oświetlenie ulic, placów i dróg</t>
  </si>
  <si>
    <t>Kultura i ochrona dziedzictwa narodowego</t>
  </si>
  <si>
    <t>Domy i ośrodki kultury, świetlice i kluby</t>
  </si>
  <si>
    <t>Biblioteki</t>
  </si>
  <si>
    <t>Kultura fizyczna i sport</t>
  </si>
  <si>
    <t>wynagrodzeniai pochodne ogółem</t>
  </si>
  <si>
    <t>związane z progra-mami wie-loletnimi</t>
  </si>
  <si>
    <t>OGÓŁEM</t>
  </si>
  <si>
    <t>Izby Rolnicze</t>
  </si>
  <si>
    <t>010</t>
  </si>
  <si>
    <t>01030</t>
  </si>
  <si>
    <t>Cmentarze</t>
  </si>
  <si>
    <t>Urzędy gmin (miast i miast na prawach powiatu)</t>
  </si>
  <si>
    <t>Przedszkola</t>
  </si>
  <si>
    <t>wydatki z tyt. poręczeń i gwarancji</t>
  </si>
  <si>
    <t xml:space="preserve">Urzędy naczelnych organów władzy państwej, kontroli i ochrony prawa </t>
  </si>
  <si>
    <t>wpływy i wydatki związane z gromadzeniem środków z opłat produktowych</t>
  </si>
  <si>
    <t>Pozostała działalność</t>
  </si>
  <si>
    <t>Obsługa papierów wartościowych, kredytów i pożyczek jednostek samorządu terytorialnego</t>
  </si>
  <si>
    <t>Pobór podatków, opłat i niepodatkowych należności budżetowych</t>
  </si>
  <si>
    <t>Pomoc społeczna</t>
  </si>
  <si>
    <t>Pozostałe zadania w zakresie polityki społecznej</t>
  </si>
  <si>
    <t>Rehabilitacja zawodowa i społeczna osób niepełnosprawnych</t>
  </si>
  <si>
    <t>Wpływy i wydatki związane z gromadzeniem środków z opłat i kar za korzystanie ze środowiska</t>
  </si>
  <si>
    <t>Zasiłki i pomoc w naturze oraz wydatki na opłacanie składek na ubezpieczenia społeczne</t>
  </si>
  <si>
    <t>Gospodarka gruntami i nieruchomościami</t>
  </si>
  <si>
    <t>Dochody od osób prawnych, od osób fizycznych i innych jednostek nieposiadających osobowości prawnej oraz wydatki związane z ich poborem</t>
  </si>
  <si>
    <t>01010</t>
  </si>
  <si>
    <t>Infrastruktura wodociągowa i sanitacyjna wsi</t>
  </si>
  <si>
    <t>Zadania w zakresie kultury fizycznej i sportu</t>
  </si>
  <si>
    <t>Oczyszczanie miast i wsi</t>
  </si>
  <si>
    <t>Pozostałe zadania w zakresie kultury</t>
  </si>
  <si>
    <t>Składki na ubezp. zdrowotne opłacane za osoby pobierające niektóre świadczenia z pomocy społecznej oraz niektóre świadczenia rodzinne</t>
  </si>
  <si>
    <t>Komendy powiatowe Policji</t>
  </si>
  <si>
    <t>Drogi publiczne powiatowe</t>
  </si>
  <si>
    <t>Szkolne schroniska młodzieżowe</t>
  </si>
  <si>
    <t>pozostała działalność</t>
  </si>
  <si>
    <t xml:space="preserve">   Plan wydatków po zmianach   2005 rok</t>
  </si>
  <si>
    <t>Urzędy naczelnych organów władzy państwowej, kontroli i ochrony prawa oraz sądownictwa</t>
  </si>
  <si>
    <t>Komendy wojewódzkie Policji</t>
  </si>
  <si>
    <t xml:space="preserve">Rezerwy ogólne i celowe w tym: - rezerwa ogólna 40 000 </t>
  </si>
  <si>
    <t>Oddziały przedszkolne w szkołach podstawowych</t>
  </si>
  <si>
    <t>Domy pomocy społecznej</t>
  </si>
  <si>
    <t>Wybory do Sejmu i Senatu</t>
  </si>
  <si>
    <t>Wybory Prezydenta Rzeczypospolitej Polskiej</t>
  </si>
  <si>
    <t>Świadczenia rodzinne, zaliczka alimentacyjna oraz składki na ubezpieczenia emerytalne i rentowe z ubezpieczenia społecznego</t>
  </si>
  <si>
    <t>Zał. Nr 2 do Uchwały Rady Gminy Kwidzyn Nr XXIX/205/05 z dnia 28 grudnia 2005r.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</si>
</sst>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_ ;\-#,##0\ "/>
  </numFmts>
  <fonts count="16">
    <font>
      <sz val="10"/>
      <name val="Arial CE"/>
      <family val="0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9"/>
      <name val="Arial CE"/>
      <family val="0"/>
    </font>
    <font>
      <b/>
      <sz val="6"/>
      <name val="Arial CE"/>
      <family val="2"/>
    </font>
    <font>
      <b/>
      <u val="single"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ck"/>
    </border>
    <border>
      <left style="thick"/>
      <right style="thin"/>
      <top style="medium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n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0" fillId="0" borderId="0" xfId="0" applyAlignment="1">
      <alignment horizontal="right"/>
    </xf>
    <xf numFmtId="49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" xfId="0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1" fillId="0" borderId="16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top"/>
    </xf>
    <xf numFmtId="3" fontId="0" fillId="0" borderId="4" xfId="0" applyNumberFormat="1" applyFon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0" fontId="7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3" fontId="0" fillId="0" borderId="19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wrapText="1"/>
    </xf>
    <xf numFmtId="0" fontId="0" fillId="0" borderId="19" xfId="0" applyBorder="1" applyAlignment="1">
      <alignment horizontal="right"/>
    </xf>
    <xf numFmtId="0" fontId="0" fillId="0" borderId="24" xfId="0" applyBorder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9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3" fontId="1" fillId="0" borderId="19" xfId="0" applyNumberFormat="1" applyFont="1" applyBorder="1" applyAlignment="1">
      <alignment horizontal="right"/>
    </xf>
    <xf numFmtId="0" fontId="0" fillId="0" borderId="25" xfId="0" applyBorder="1" applyAlignment="1">
      <alignment horizontal="center" vertical="top"/>
    </xf>
    <xf numFmtId="3" fontId="0" fillId="0" borderId="25" xfId="0" applyNumberFormat="1" applyFont="1" applyBorder="1" applyAlignment="1">
      <alignment horizontal="right"/>
    </xf>
    <xf numFmtId="0" fontId="0" fillId="0" borderId="25" xfId="0" applyBorder="1" applyAlignment="1">
      <alignment horizontal="right"/>
    </xf>
    <xf numFmtId="3" fontId="0" fillId="0" borderId="25" xfId="0" applyNumberFormat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3" fontId="0" fillId="0" borderId="27" xfId="0" applyNumberFormat="1" applyFont="1" applyBorder="1" applyAlignment="1">
      <alignment horizontal="right"/>
    </xf>
    <xf numFmtId="0" fontId="0" fillId="0" borderId="28" xfId="0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3" fontId="0" fillId="0" borderId="6" xfId="0" applyNumberFormat="1" applyFont="1" applyBorder="1" applyAlignment="1">
      <alignment horizontal="right" vertical="top"/>
    </xf>
    <xf numFmtId="3" fontId="0" fillId="0" borderId="6" xfId="0" applyNumberFormat="1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3" fontId="1" fillId="0" borderId="29" xfId="0" applyNumberFormat="1" applyFont="1" applyBorder="1" applyAlignment="1">
      <alignment horizontal="right"/>
    </xf>
    <xf numFmtId="0" fontId="0" fillId="0" borderId="8" xfId="0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3" fontId="0" fillId="0" borderId="4" xfId="0" applyNumberFormat="1" applyFont="1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3" fontId="0" fillId="0" borderId="4" xfId="0" applyNumberFormat="1" applyBorder="1" applyAlignment="1">
      <alignment horizontal="right" vertical="top"/>
    </xf>
    <xf numFmtId="0" fontId="10" fillId="0" borderId="0" xfId="0" applyFont="1" applyAlignment="1">
      <alignment/>
    </xf>
    <xf numFmtId="3" fontId="1" fillId="0" borderId="8" xfId="0" applyNumberFormat="1" applyFont="1" applyBorder="1" applyAlignment="1">
      <alignment horizontal="right" vertical="top"/>
    </xf>
    <xf numFmtId="3" fontId="1" fillId="0" borderId="19" xfId="0" applyNumberFormat="1" applyFont="1" applyBorder="1" applyAlignment="1">
      <alignment horizontal="right" vertical="top"/>
    </xf>
    <xf numFmtId="0" fontId="1" fillId="0" borderId="8" xfId="0" applyFont="1" applyBorder="1" applyAlignment="1">
      <alignment horizontal="right" vertical="top"/>
    </xf>
    <xf numFmtId="3" fontId="0" fillId="0" borderId="1" xfId="0" applyNumberFormat="1" applyFont="1" applyBorder="1" applyAlignment="1">
      <alignment vertical="top"/>
    </xf>
    <xf numFmtId="3" fontId="0" fillId="0" borderId="25" xfId="0" applyNumberFormat="1" applyFont="1" applyBorder="1" applyAlignment="1">
      <alignment horizontal="right" vertical="top"/>
    </xf>
    <xf numFmtId="3" fontId="0" fillId="0" borderId="25" xfId="0" applyNumberFormat="1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3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3" fontId="0" fillId="0" borderId="8" xfId="0" applyNumberFormat="1" applyFont="1" applyBorder="1" applyAlignment="1">
      <alignment horizontal="right" vertical="top"/>
    </xf>
    <xf numFmtId="3" fontId="1" fillId="0" borderId="13" xfId="0" applyNumberFormat="1" applyFont="1" applyBorder="1" applyAlignment="1">
      <alignment horizontal="right" vertical="top"/>
    </xf>
    <xf numFmtId="3" fontId="0" fillId="0" borderId="19" xfId="0" applyNumberFormat="1" applyFont="1" applyBorder="1" applyAlignment="1">
      <alignment horizontal="right" vertical="top"/>
    </xf>
    <xf numFmtId="3" fontId="0" fillId="0" borderId="30" xfId="0" applyNumberFormat="1" applyFont="1" applyBorder="1" applyAlignment="1">
      <alignment horizontal="right" vertical="top"/>
    </xf>
    <xf numFmtId="3" fontId="0" fillId="0" borderId="19" xfId="0" applyNumberFormat="1" applyBorder="1" applyAlignment="1">
      <alignment horizontal="right"/>
    </xf>
    <xf numFmtId="0" fontId="0" fillId="0" borderId="19" xfId="0" applyBorder="1" applyAlignment="1">
      <alignment horizontal="center" vertical="top"/>
    </xf>
    <xf numFmtId="3" fontId="0" fillId="0" borderId="8" xfId="0" applyNumberFormat="1" applyBorder="1" applyAlignment="1">
      <alignment horizontal="right" vertical="top"/>
    </xf>
    <xf numFmtId="0" fontId="0" fillId="0" borderId="8" xfId="0" applyBorder="1" applyAlignment="1">
      <alignment horizontal="right" vertical="top"/>
    </xf>
    <xf numFmtId="0" fontId="1" fillId="0" borderId="3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2" xfId="0" applyFont="1" applyBorder="1" applyAlignment="1">
      <alignment horizontal="right"/>
    </xf>
    <xf numFmtId="0" fontId="1" fillId="0" borderId="31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3" fontId="1" fillId="0" borderId="33" xfId="0" applyNumberFormat="1" applyFont="1" applyBorder="1" applyAlignment="1">
      <alignment horizontal="right" vertical="top"/>
    </xf>
    <xf numFmtId="3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2" xfId="0" applyBorder="1" applyAlignment="1">
      <alignment horizontal="right"/>
    </xf>
    <xf numFmtId="3" fontId="1" fillId="0" borderId="33" xfId="0" applyNumberFormat="1" applyFont="1" applyBorder="1" applyAlignment="1">
      <alignment horizontal="right"/>
    </xf>
    <xf numFmtId="0" fontId="0" fillId="0" borderId="8" xfId="0" applyBorder="1" applyAlignment="1">
      <alignment vertical="top"/>
    </xf>
    <xf numFmtId="3" fontId="0" fillId="0" borderId="8" xfId="0" applyNumberFormat="1" applyFont="1" applyBorder="1" applyAlignment="1">
      <alignment vertical="top"/>
    </xf>
    <xf numFmtId="3" fontId="0" fillId="0" borderId="8" xfId="0" applyNumberFormat="1" applyBorder="1" applyAlignment="1">
      <alignment vertical="top"/>
    </xf>
    <xf numFmtId="3" fontId="1" fillId="0" borderId="32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3" fontId="0" fillId="0" borderId="34" xfId="0" applyNumberFormat="1" applyFont="1" applyBorder="1" applyAlignment="1">
      <alignment horizontal="right" vertical="top"/>
    </xf>
    <xf numFmtId="49" fontId="0" fillId="0" borderId="4" xfId="0" applyNumberForma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3" fontId="0" fillId="0" borderId="12" xfId="0" applyNumberFormat="1" applyFont="1" applyBorder="1" applyAlignment="1">
      <alignment horizontal="right" vertical="top"/>
    </xf>
    <xf numFmtId="0" fontId="1" fillId="0" borderId="5" xfId="0" applyFont="1" applyBorder="1" applyAlignment="1">
      <alignment horizontal="right"/>
    </xf>
    <xf numFmtId="0" fontId="0" fillId="0" borderId="6" xfId="0" applyBorder="1" applyAlignment="1">
      <alignment vertical="top"/>
    </xf>
    <xf numFmtId="3" fontId="0" fillId="0" borderId="19" xfId="0" applyNumberFormat="1" applyBorder="1" applyAlignment="1">
      <alignment horizontal="right" vertical="top"/>
    </xf>
    <xf numFmtId="0" fontId="14" fillId="0" borderId="35" xfId="0" applyFont="1" applyBorder="1" applyAlignment="1">
      <alignment horizontal="center" vertical="center"/>
    </xf>
    <xf numFmtId="3" fontId="14" fillId="0" borderId="35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vertical="top"/>
    </xf>
    <xf numFmtId="0" fontId="0" fillId="0" borderId="13" xfId="0" applyFont="1" applyBorder="1" applyAlignment="1">
      <alignment horizontal="center" vertical="top"/>
    </xf>
    <xf numFmtId="3" fontId="0" fillId="0" borderId="13" xfId="0" applyNumberFormat="1" applyFont="1" applyBorder="1" applyAlignment="1">
      <alignment horizontal="right" vertical="top"/>
    </xf>
    <xf numFmtId="0" fontId="0" fillId="0" borderId="13" xfId="0" applyFont="1" applyBorder="1" applyAlignment="1">
      <alignment horizontal="right" vertical="top"/>
    </xf>
    <xf numFmtId="0" fontId="0" fillId="0" borderId="34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3" fontId="0" fillId="0" borderId="9" xfId="0" applyNumberFormat="1" applyBorder="1" applyAlignment="1">
      <alignment horizontal="right"/>
    </xf>
    <xf numFmtId="3" fontId="1" fillId="0" borderId="32" xfId="0" applyNumberFormat="1" applyFont="1" applyBorder="1" applyAlignment="1">
      <alignment horizontal="right" vertical="top"/>
    </xf>
    <xf numFmtId="167" fontId="1" fillId="0" borderId="32" xfId="0" applyNumberFormat="1" applyFont="1" applyBorder="1" applyAlignment="1">
      <alignment horizontal="right"/>
    </xf>
    <xf numFmtId="0" fontId="0" fillId="0" borderId="36" xfId="0" applyBorder="1" applyAlignment="1">
      <alignment/>
    </xf>
    <xf numFmtId="0" fontId="1" fillId="0" borderId="29" xfId="0" applyFont="1" applyBorder="1" applyAlignment="1">
      <alignment horizontal="center"/>
    </xf>
    <xf numFmtId="3" fontId="1" fillId="0" borderId="4" xfId="0" applyNumberFormat="1" applyFont="1" applyBorder="1" applyAlignment="1">
      <alignment horizontal="right" vertical="top"/>
    </xf>
    <xf numFmtId="3" fontId="0" fillId="0" borderId="4" xfId="0" applyNumberFormat="1" applyFont="1" applyBorder="1" applyAlignment="1">
      <alignment horizontal="right" vertical="top"/>
    </xf>
    <xf numFmtId="3" fontId="0" fillId="0" borderId="5" xfId="0" applyNumberFormat="1" applyBorder="1" applyAlignment="1">
      <alignment horizontal="right" vertical="top"/>
    </xf>
    <xf numFmtId="3" fontId="0" fillId="0" borderId="27" xfId="0" applyNumberFormat="1" applyFont="1" applyBorder="1" applyAlignment="1">
      <alignment horizontal="right" vertical="top"/>
    </xf>
    <xf numFmtId="0" fontId="1" fillId="0" borderId="19" xfId="0" applyFont="1" applyBorder="1" applyAlignment="1">
      <alignment horizontal="right"/>
    </xf>
    <xf numFmtId="3" fontId="1" fillId="0" borderId="24" xfId="0" applyNumberFormat="1" applyFont="1" applyBorder="1" applyAlignment="1">
      <alignment horizontal="right" vertical="top"/>
    </xf>
    <xf numFmtId="0" fontId="0" fillId="0" borderId="19" xfId="0" applyFont="1" applyBorder="1" applyAlignment="1">
      <alignment horizontal="center" vertical="top"/>
    </xf>
    <xf numFmtId="3" fontId="0" fillId="0" borderId="19" xfId="0" applyNumberFormat="1" applyFont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3" fontId="0" fillId="0" borderId="37" xfId="0" applyNumberFormat="1" applyFont="1" applyBorder="1" applyAlignment="1">
      <alignment vertical="top"/>
    </xf>
    <xf numFmtId="3" fontId="0" fillId="0" borderId="6" xfId="0" applyNumberFormat="1" applyFont="1" applyBorder="1" applyAlignment="1">
      <alignment vertical="top"/>
    </xf>
    <xf numFmtId="3" fontId="0" fillId="0" borderId="6" xfId="0" applyNumberFormat="1" applyBorder="1" applyAlignment="1">
      <alignment vertical="top"/>
    </xf>
    <xf numFmtId="3" fontId="1" fillId="0" borderId="13" xfId="0" applyNumberFormat="1" applyFont="1" applyBorder="1" applyAlignment="1">
      <alignment vertical="top"/>
    </xf>
    <xf numFmtId="0" fontId="0" fillId="0" borderId="8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right"/>
    </xf>
    <xf numFmtId="3" fontId="1" fillId="0" borderId="5" xfId="0" applyNumberFormat="1" applyFont="1" applyBorder="1" applyAlignment="1">
      <alignment horizontal="right" vertical="top"/>
    </xf>
    <xf numFmtId="0" fontId="0" fillId="0" borderId="4" xfId="0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right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horizontal="right" vertical="top"/>
    </xf>
    <xf numFmtId="3" fontId="0" fillId="0" borderId="13" xfId="0" applyNumberFormat="1" applyBorder="1" applyAlignment="1">
      <alignment horizontal="right" vertical="top"/>
    </xf>
    <xf numFmtId="0" fontId="15" fillId="0" borderId="19" xfId="0" applyFont="1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34" xfId="0" applyBorder="1" applyAlignment="1">
      <alignment/>
    </xf>
    <xf numFmtId="0" fontId="0" fillId="0" borderId="18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38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0" xfId="0" applyFont="1" applyBorder="1" applyAlignment="1">
      <alignment wrapText="1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5" fillId="0" borderId="41" xfId="0" applyFont="1" applyBorder="1" applyAlignment="1">
      <alignment vertical="top" wrapText="1"/>
    </xf>
    <xf numFmtId="0" fontId="15" fillId="0" borderId="4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34" xfId="0" applyFont="1" applyBorder="1" applyAlignment="1">
      <alignment vertical="top" wrapText="1"/>
    </xf>
    <xf numFmtId="0" fontId="0" fillId="0" borderId="4" xfId="0" applyBorder="1" applyAlignment="1">
      <alignment/>
    </xf>
    <xf numFmtId="0" fontId="11" fillId="0" borderId="2" xfId="0" applyFont="1" applyBorder="1" applyAlignment="1">
      <alignment wrapText="1"/>
    </xf>
    <xf numFmtId="0" fontId="11" fillId="0" borderId="34" xfId="0" applyFont="1" applyBorder="1" applyAlignment="1">
      <alignment wrapText="1"/>
    </xf>
    <xf numFmtId="0" fontId="1" fillId="0" borderId="29" xfId="0" applyFont="1" applyBorder="1" applyAlignment="1">
      <alignment vertical="top"/>
    </xf>
    <xf numFmtId="0" fontId="0" fillId="0" borderId="40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14" fillId="0" borderId="43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1" fillId="0" borderId="29" xfId="0" applyFont="1" applyBorder="1" applyAlignment="1">
      <alignment/>
    </xf>
    <xf numFmtId="0" fontId="0" fillId="0" borderId="40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1" fillId="0" borderId="41" xfId="0" applyFont="1" applyBorder="1" applyAlignment="1">
      <alignment vertical="top" wrapText="1"/>
    </xf>
    <xf numFmtId="0" fontId="1" fillId="0" borderId="42" xfId="0" applyFont="1" applyBorder="1" applyAlignment="1">
      <alignment vertical="top" wrapText="1"/>
    </xf>
    <xf numFmtId="0" fontId="0" fillId="0" borderId="4" xfId="0" applyBorder="1" applyAlignment="1">
      <alignment vertical="top"/>
    </xf>
    <xf numFmtId="0" fontId="8" fillId="0" borderId="38" xfId="0" applyFont="1" applyBorder="1" applyAlignment="1">
      <alignment vertical="top" wrapText="1"/>
    </xf>
    <xf numFmtId="0" fontId="8" fillId="0" borderId="39" xfId="0" applyFont="1" applyBorder="1" applyAlignment="1">
      <alignment vertical="top" wrapText="1"/>
    </xf>
    <xf numFmtId="0" fontId="1" fillId="0" borderId="13" xfId="0" applyFont="1" applyBorder="1" applyAlignment="1">
      <alignment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40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15" fillId="0" borderId="49" xfId="0" applyFont="1" applyBorder="1" applyAlignment="1">
      <alignment vertical="top" wrapText="1"/>
    </xf>
    <xf numFmtId="0" fontId="15" fillId="0" borderId="46" xfId="0" applyFont="1" applyBorder="1" applyAlignment="1">
      <alignment vertical="top" wrapText="1"/>
    </xf>
    <xf numFmtId="0" fontId="0" fillId="0" borderId="4" xfId="0" applyBorder="1" applyAlignment="1">
      <alignment wrapText="1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50" xfId="0" applyFont="1" applyBorder="1" applyAlignment="1">
      <alignment horizontal="left"/>
    </xf>
    <xf numFmtId="0" fontId="6" fillId="0" borderId="5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wrapText="1"/>
    </xf>
    <xf numFmtId="0" fontId="0" fillId="0" borderId="39" xfId="0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8" fillId="0" borderId="54" xfId="0" applyFont="1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3" fillId="0" borderId="56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7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6" fillId="0" borderId="58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top" wrapText="1"/>
    </xf>
    <xf numFmtId="0" fontId="3" fillId="0" borderId="65" xfId="0" applyFont="1" applyBorder="1" applyAlignment="1">
      <alignment horizontal="center" vertical="top" wrapText="1"/>
    </xf>
    <xf numFmtId="0" fontId="3" fillId="0" borderId="66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52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wrapText="1"/>
    </xf>
    <xf numFmtId="0" fontId="3" fillId="0" borderId="67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0" fillId="0" borderId="6" xfId="0" applyBorder="1" applyAlignment="1">
      <alignment vertical="top"/>
    </xf>
    <xf numFmtId="0" fontId="1" fillId="0" borderId="13" xfId="0" applyFont="1" applyBorder="1" applyAlignment="1">
      <alignment vertical="top"/>
    </xf>
    <xf numFmtId="0" fontId="0" fillId="0" borderId="4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8" xfId="0" applyBorder="1" applyAlignment="1">
      <alignment/>
    </xf>
    <xf numFmtId="0" fontId="1" fillId="0" borderId="41" xfId="0" applyFont="1" applyBorder="1" applyAlignment="1">
      <alignment wrapText="1"/>
    </xf>
    <xf numFmtId="0" fontId="1" fillId="0" borderId="42" xfId="0" applyFont="1" applyBorder="1" applyAlignment="1">
      <alignment wrapText="1"/>
    </xf>
    <xf numFmtId="0" fontId="8" fillId="0" borderId="40" xfId="0" applyFont="1" applyFill="1" applyBorder="1" applyAlignment="1">
      <alignment vertical="top" wrapText="1"/>
    </xf>
    <xf numFmtId="0" fontId="8" fillId="0" borderId="18" xfId="0" applyFont="1" applyFill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34" xfId="0" applyFont="1" applyBorder="1" applyAlignment="1">
      <alignment vertical="top" wrapText="1"/>
    </xf>
    <xf numFmtId="0" fontId="0" fillId="0" borderId="40" xfId="0" applyBorder="1" applyAlignment="1">
      <alignment vertical="top"/>
    </xf>
    <xf numFmtId="0" fontId="0" fillId="0" borderId="18" xfId="0" applyBorder="1" applyAlignment="1">
      <alignment vertical="top"/>
    </xf>
    <xf numFmtId="0" fontId="11" fillId="0" borderId="40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0" fillId="0" borderId="40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2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8" xfId="0" applyFont="1" applyBorder="1" applyAlignment="1">
      <alignment/>
    </xf>
    <xf numFmtId="0" fontId="0" fillId="0" borderId="6" xfId="0" applyBorder="1" applyAlignment="1">
      <alignment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8" fillId="0" borderId="40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0" fillId="0" borderId="40" xfId="0" applyFont="1" applyBorder="1" applyAlignment="1">
      <alignment/>
    </xf>
    <xf numFmtId="0" fontId="0" fillId="0" borderId="18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workbookViewId="0" topLeftCell="A1">
      <selection activeCell="G1" sqref="G1"/>
    </sheetView>
  </sheetViews>
  <sheetFormatPr defaultColWidth="9.00390625" defaultRowHeight="12.75"/>
  <cols>
    <col min="1" max="1" width="6.25390625" style="0" customWidth="1"/>
    <col min="2" max="2" width="7.00390625" style="0" customWidth="1"/>
    <col min="4" max="4" width="20.25390625" style="0" customWidth="1"/>
    <col min="5" max="5" width="11.00390625" style="0" customWidth="1"/>
    <col min="6" max="6" width="11.25390625" style="0" customWidth="1"/>
    <col min="7" max="7" width="13.125" style="0" customWidth="1"/>
    <col min="8" max="8" width="9.875" style="0" customWidth="1"/>
    <col min="9" max="10" width="9.125" style="0" hidden="1" customWidth="1"/>
    <col min="11" max="11" width="11.125" style="0" customWidth="1"/>
    <col min="12" max="12" width="8.625" style="0" customWidth="1"/>
    <col min="13" max="13" width="0.6171875" style="0" hidden="1" customWidth="1"/>
    <col min="14" max="14" width="11.00390625" style="0" customWidth="1"/>
    <col min="15" max="15" width="9.75390625" style="0" customWidth="1"/>
    <col min="16" max="16" width="12.25390625" style="0" hidden="1" customWidth="1"/>
    <col min="17" max="17" width="10.75390625" style="0" customWidth="1"/>
  </cols>
  <sheetData>
    <row r="1" spans="3:7" ht="12.75">
      <c r="C1" s="78"/>
      <c r="G1" t="s">
        <v>88</v>
      </c>
    </row>
    <row r="2" ht="3" customHeight="1" thickBot="1">
      <c r="C2" s="78"/>
    </row>
    <row r="3" spans="1:17" ht="13.5" thickTop="1">
      <c r="A3" s="194" t="s">
        <v>79</v>
      </c>
      <c r="B3" s="195"/>
      <c r="C3" s="195"/>
      <c r="D3" s="195"/>
      <c r="E3" s="196"/>
      <c r="F3" s="257" t="s">
        <v>1</v>
      </c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9"/>
    </row>
    <row r="4" spans="1:17" ht="15.75" customHeight="1">
      <c r="A4" s="197"/>
      <c r="B4" s="198"/>
      <c r="C4" s="198"/>
      <c r="D4" s="198"/>
      <c r="E4" s="199"/>
      <c r="F4" s="3" t="s">
        <v>2</v>
      </c>
      <c r="G4" s="260" t="s">
        <v>1</v>
      </c>
      <c r="H4" s="261"/>
      <c r="I4" s="261"/>
      <c r="J4" s="261"/>
      <c r="K4" s="261"/>
      <c r="L4" s="261"/>
      <c r="M4" s="261"/>
      <c r="N4" s="261"/>
      <c r="O4" s="45"/>
      <c r="P4" s="262" t="s">
        <v>1</v>
      </c>
      <c r="Q4" s="263"/>
    </row>
    <row r="5" spans="1:17" ht="12.75" customHeight="1">
      <c r="A5" s="197"/>
      <c r="B5" s="198"/>
      <c r="C5" s="198"/>
      <c r="D5" s="198"/>
      <c r="E5" s="199"/>
      <c r="F5" s="223" t="s">
        <v>3</v>
      </c>
      <c r="G5" s="229" t="s">
        <v>47</v>
      </c>
      <c r="H5" s="242" t="s">
        <v>4</v>
      </c>
      <c r="I5" s="253"/>
      <c r="J5" s="213"/>
      <c r="K5" s="232" t="s">
        <v>5</v>
      </c>
      <c r="L5" s="248" t="s">
        <v>6</v>
      </c>
      <c r="M5" s="249"/>
      <c r="N5" s="232" t="s">
        <v>56</v>
      </c>
      <c r="O5" s="223" t="s">
        <v>7</v>
      </c>
      <c r="P5" s="4"/>
      <c r="Q5" s="5"/>
    </row>
    <row r="6" spans="1:17" ht="50.25" customHeight="1">
      <c r="A6" s="197"/>
      <c r="B6" s="200"/>
      <c r="C6" s="200"/>
      <c r="D6" s="200"/>
      <c r="E6" s="201"/>
      <c r="F6" s="252"/>
      <c r="G6" s="231"/>
      <c r="H6" s="254"/>
      <c r="I6" s="255"/>
      <c r="J6" s="256"/>
      <c r="K6" s="247"/>
      <c r="L6" s="250"/>
      <c r="M6" s="251"/>
      <c r="N6" s="231"/>
      <c r="O6" s="224"/>
      <c r="P6" s="226" t="s">
        <v>48</v>
      </c>
      <c r="Q6" s="233"/>
    </row>
    <row r="7" spans="1:17" ht="12.75">
      <c r="A7" s="210" t="s">
        <v>8</v>
      </c>
      <c r="B7" s="213" t="s">
        <v>0</v>
      </c>
      <c r="C7" s="242" t="s">
        <v>9</v>
      </c>
      <c r="D7" s="213"/>
      <c r="E7" s="229" t="s">
        <v>10</v>
      </c>
      <c r="F7" s="234" t="s">
        <v>11</v>
      </c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</row>
    <row r="8" spans="1:17" ht="7.5" customHeight="1" thickBot="1">
      <c r="A8" s="211"/>
      <c r="B8" s="214"/>
      <c r="C8" s="243"/>
      <c r="D8" s="214"/>
      <c r="E8" s="223"/>
      <c r="F8" s="237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238"/>
    </row>
    <row r="9" spans="1:17" ht="0.75" customHeight="1" hidden="1" thickBot="1">
      <c r="A9" s="212"/>
      <c r="B9" s="214"/>
      <c r="C9" s="244"/>
      <c r="D9" s="245"/>
      <c r="E9" s="230"/>
      <c r="F9" s="239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1"/>
    </row>
    <row r="10" spans="1:17" s="2" customFormat="1" ht="9.75" thickBot="1" thickTop="1">
      <c r="A10" s="34">
        <v>1</v>
      </c>
      <c r="B10" s="39">
        <v>2</v>
      </c>
      <c r="C10" s="218">
        <v>3</v>
      </c>
      <c r="D10" s="218"/>
      <c r="E10" s="39">
        <v>4</v>
      </c>
      <c r="F10" s="39">
        <v>5</v>
      </c>
      <c r="G10" s="39">
        <v>6</v>
      </c>
      <c r="H10" s="218">
        <v>7</v>
      </c>
      <c r="I10" s="218"/>
      <c r="J10" s="218"/>
      <c r="K10" s="39">
        <v>8</v>
      </c>
      <c r="L10" s="218">
        <v>9</v>
      </c>
      <c r="M10" s="218"/>
      <c r="N10" s="39">
        <v>10</v>
      </c>
      <c r="O10" s="218">
        <v>11</v>
      </c>
      <c r="P10" s="218"/>
      <c r="Q10" s="40">
        <v>12</v>
      </c>
    </row>
    <row r="11" spans="1:17" s="25" customFormat="1" ht="26.25" customHeight="1" thickBot="1" thickTop="1">
      <c r="A11" s="26"/>
      <c r="B11" s="27"/>
      <c r="C11" s="225" t="s">
        <v>49</v>
      </c>
      <c r="D11" s="225"/>
      <c r="E11" s="28">
        <f>SUM(F11,O11)</f>
        <v>19624105</v>
      </c>
      <c r="F11" s="28">
        <f>SUM(G11,H11,K11,L11,N11)</f>
        <v>17874836</v>
      </c>
      <c r="G11" s="28">
        <f>SUM(G12,G15,G20,G23,G27,G37,G43,G45,G47,G55,G58,G71,G76,G84,G33)</f>
        <v>7224667</v>
      </c>
      <c r="H11" s="28">
        <f>SUM(H12,H15,H20,H23,H27,H37,H43,H45,H47,H55,H69,H71,H76,H84,H90,H89)</f>
        <v>795609</v>
      </c>
      <c r="I11" s="42" t="e">
        <f>SUM(I12,I15,I20,I23,I27,I37,I43,I45,I47,I55,I58,I71,I76,I84,I89)</f>
        <v>#REF!</v>
      </c>
      <c r="J11" s="44" t="e">
        <f>SUM(J12,J15,J20,J23,J27,J37,J43,J45,J47,J55,J58,J71,J76,J84,J89)</f>
        <v>#REF!</v>
      </c>
      <c r="K11" s="28">
        <f>SUM(K12,K15,K20,K23,K27,K33,K37,K41,K45,K47,K55,K58,K71,K76,K89,K18,K69,K84)</f>
        <v>9718460</v>
      </c>
      <c r="L11" s="28">
        <f>SUM(L12,L15,L20,L23,L27,L37,L43,L45,L47,L55,L58,L71,L76,L84,L89)</f>
        <v>136100</v>
      </c>
      <c r="M11" s="43" t="e">
        <f>SUM(M12,M15,M20,M23,M27,#REF!,M37,M43,M45,M47,M55,M58,M71,M76,M84,M89)</f>
        <v>#REF!</v>
      </c>
      <c r="N11" s="28"/>
      <c r="O11" s="28">
        <f>SUM(O12,O15,O20,O23,O27,O37,O43,O45,O47,O55,O69,O71,O76,O84,O58,O89)</f>
        <v>1749269</v>
      </c>
      <c r="P11" s="28"/>
      <c r="Q11" s="41">
        <v>709206</v>
      </c>
    </row>
    <row r="12" spans="1:17" ht="17.25" customHeight="1" thickTop="1">
      <c r="A12" s="113" t="s">
        <v>51</v>
      </c>
      <c r="B12" s="114" t="s">
        <v>10</v>
      </c>
      <c r="C12" s="226" t="s">
        <v>12</v>
      </c>
      <c r="D12" s="227"/>
      <c r="E12" s="72">
        <f>SUM(F12,O12)</f>
        <v>173000</v>
      </c>
      <c r="F12" s="148">
        <f aca="true" t="shared" si="0" ref="F12:F27">SUM(G12,H12,K12,L12,N12)</f>
        <v>23000</v>
      </c>
      <c r="G12" s="90"/>
      <c r="H12" s="90"/>
      <c r="I12" s="90">
        <f>SUM(I13,I14)</f>
        <v>0</v>
      </c>
      <c r="J12" s="90">
        <f>SUM(J13,J14)</f>
        <v>0</v>
      </c>
      <c r="K12" s="90">
        <f>SUM(K13,K14)</f>
        <v>23000</v>
      </c>
      <c r="L12" s="23"/>
      <c r="M12" s="23"/>
      <c r="N12" s="23"/>
      <c r="O12" s="22">
        <f>SUM(O13:O14)</f>
        <v>150000</v>
      </c>
      <c r="P12" s="23"/>
      <c r="Q12" s="64">
        <f>SUM(Q13:Q14)</f>
        <v>150000</v>
      </c>
    </row>
    <row r="13" spans="1:17" ht="27" customHeight="1">
      <c r="A13" s="19"/>
      <c r="B13" s="116" t="s">
        <v>69</v>
      </c>
      <c r="C13" s="228" t="s">
        <v>70</v>
      </c>
      <c r="D13" s="222"/>
      <c r="E13" s="119">
        <f>SUM(F13,O13)</f>
        <v>150000</v>
      </c>
      <c r="F13" s="37"/>
      <c r="G13" s="7"/>
      <c r="H13" s="7"/>
      <c r="I13" s="7"/>
      <c r="J13" s="7"/>
      <c r="K13" s="11"/>
      <c r="L13" s="7"/>
      <c r="M13" s="7"/>
      <c r="N13" s="7"/>
      <c r="O13" s="77">
        <v>150000</v>
      </c>
      <c r="P13" s="76"/>
      <c r="Q13" s="138">
        <v>150000</v>
      </c>
    </row>
    <row r="14" spans="1:17" ht="20.25" customHeight="1" thickBot="1">
      <c r="A14" s="19"/>
      <c r="B14" s="14" t="s">
        <v>52</v>
      </c>
      <c r="C14" s="165" t="s">
        <v>50</v>
      </c>
      <c r="D14" s="163"/>
      <c r="E14" s="38">
        <f>SUM(F14,O14)</f>
        <v>23000</v>
      </c>
      <c r="F14" s="38">
        <v>23000</v>
      </c>
      <c r="G14" s="16"/>
      <c r="H14" s="16"/>
      <c r="I14" s="16"/>
      <c r="J14" s="16"/>
      <c r="K14" s="15">
        <v>23000</v>
      </c>
      <c r="L14" s="16"/>
      <c r="M14" s="16"/>
      <c r="N14" s="16"/>
      <c r="O14" s="15"/>
      <c r="P14" s="16"/>
      <c r="Q14" s="17"/>
    </row>
    <row r="15" spans="1:17" ht="12.75" customHeight="1">
      <c r="A15" s="97">
        <v>600</v>
      </c>
      <c r="B15" s="98" t="s">
        <v>10</v>
      </c>
      <c r="C15" s="185" t="s">
        <v>13</v>
      </c>
      <c r="D15" s="185"/>
      <c r="E15" s="72">
        <f aca="true" t="shared" si="1" ref="E15:E27">SUM(F15,O15)</f>
        <v>944050</v>
      </c>
      <c r="F15" s="72">
        <f t="shared" si="0"/>
        <v>216050</v>
      </c>
      <c r="G15" s="72"/>
      <c r="H15" s="72"/>
      <c r="I15" s="72">
        <f aca="true" t="shared" si="2" ref="I15:P15">SUM(I17)</f>
        <v>0</v>
      </c>
      <c r="J15" s="72">
        <f t="shared" si="2"/>
        <v>0</v>
      </c>
      <c r="K15" s="72">
        <f t="shared" si="2"/>
        <v>216050</v>
      </c>
      <c r="L15" s="72"/>
      <c r="M15" s="72">
        <f t="shared" si="2"/>
        <v>0</v>
      </c>
      <c r="N15" s="72"/>
      <c r="O15" s="72">
        <f>SUM(O16:O17)</f>
        <v>728000</v>
      </c>
      <c r="P15" s="72">
        <f t="shared" si="2"/>
        <v>0</v>
      </c>
      <c r="Q15" s="133">
        <f>SUM(Q16,Q17)</f>
        <v>440000</v>
      </c>
    </row>
    <row r="16" spans="1:17" ht="20.25" customHeight="1">
      <c r="A16" s="19"/>
      <c r="B16" s="118">
        <v>60014</v>
      </c>
      <c r="C16" s="267" t="s">
        <v>76</v>
      </c>
      <c r="D16" s="268"/>
      <c r="E16" s="30">
        <f t="shared" si="1"/>
        <v>0</v>
      </c>
      <c r="F16" s="55"/>
      <c r="G16" s="117"/>
      <c r="H16" s="117"/>
      <c r="I16" s="117"/>
      <c r="J16" s="117"/>
      <c r="K16" s="117"/>
      <c r="L16" s="117"/>
      <c r="M16" s="117"/>
      <c r="N16" s="117"/>
      <c r="O16" s="30"/>
      <c r="P16" s="117"/>
      <c r="Q16" s="120"/>
    </row>
    <row r="17" spans="1:17" ht="17.25" customHeight="1" thickBot="1">
      <c r="A17" s="60"/>
      <c r="B17" s="61">
        <v>60016</v>
      </c>
      <c r="C17" s="246" t="s">
        <v>14</v>
      </c>
      <c r="D17" s="246"/>
      <c r="E17" s="62">
        <f t="shared" si="1"/>
        <v>944050</v>
      </c>
      <c r="F17" s="57">
        <f t="shared" si="0"/>
        <v>216050</v>
      </c>
      <c r="G17" s="58"/>
      <c r="H17" s="59"/>
      <c r="I17" s="58"/>
      <c r="J17" s="58"/>
      <c r="K17" s="59">
        <v>216050</v>
      </c>
      <c r="L17" s="58"/>
      <c r="M17" s="58"/>
      <c r="N17" s="58"/>
      <c r="O17" s="59">
        <v>728000</v>
      </c>
      <c r="P17" s="58"/>
      <c r="Q17" s="65">
        <v>440000</v>
      </c>
    </row>
    <row r="18" spans="1:17" ht="0.75" customHeight="1" thickBot="1">
      <c r="A18" s="19"/>
      <c r="B18" s="135"/>
      <c r="C18" s="207"/>
      <c r="D18" s="208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133"/>
    </row>
    <row r="19" spans="1:17" ht="27" customHeight="1" hidden="1" thickBot="1">
      <c r="A19" s="19"/>
      <c r="B19" s="94"/>
      <c r="C19" s="166"/>
      <c r="D19" s="167"/>
      <c r="E19" s="75"/>
      <c r="F19" s="75"/>
      <c r="G19" s="136"/>
      <c r="H19" s="136"/>
      <c r="I19" s="136"/>
      <c r="J19" s="136"/>
      <c r="K19" s="137"/>
      <c r="L19" s="117"/>
      <c r="M19" s="117"/>
      <c r="N19" s="117"/>
      <c r="O19" s="30"/>
      <c r="P19" s="117"/>
      <c r="Q19" s="120"/>
    </row>
    <row r="20" spans="1:17" ht="12.75">
      <c r="A20" s="97">
        <v>700</v>
      </c>
      <c r="B20" s="98" t="s">
        <v>10</v>
      </c>
      <c r="C20" s="209" t="s">
        <v>15</v>
      </c>
      <c r="D20" s="209"/>
      <c r="E20" s="108">
        <f t="shared" si="1"/>
        <v>425556</v>
      </c>
      <c r="F20" s="108">
        <f t="shared" si="0"/>
        <v>351350</v>
      </c>
      <c r="G20" s="72"/>
      <c r="H20" s="72"/>
      <c r="I20" s="72">
        <f>SUM(I21,I22)</f>
        <v>0</v>
      </c>
      <c r="J20" s="72">
        <f>SUM(J21,J22)</f>
        <v>0</v>
      </c>
      <c r="K20" s="72">
        <f>SUM(K21,K22)</f>
        <v>351350</v>
      </c>
      <c r="L20" s="104"/>
      <c r="M20" s="104"/>
      <c r="N20" s="104"/>
      <c r="O20" s="72">
        <v>74206</v>
      </c>
      <c r="P20" s="104"/>
      <c r="Q20" s="112">
        <v>74206</v>
      </c>
    </row>
    <row r="21" spans="1:17" ht="30" customHeight="1">
      <c r="A21" s="19"/>
      <c r="B21" s="18">
        <v>70004</v>
      </c>
      <c r="C21" s="215" t="s">
        <v>16</v>
      </c>
      <c r="D21" s="215"/>
      <c r="E21" s="75">
        <f t="shared" si="1"/>
        <v>363850</v>
      </c>
      <c r="F21" s="75">
        <f t="shared" si="0"/>
        <v>297850</v>
      </c>
      <c r="G21" s="76"/>
      <c r="H21" s="76"/>
      <c r="I21" s="76"/>
      <c r="J21" s="76"/>
      <c r="K21" s="77">
        <v>297850</v>
      </c>
      <c r="L21" s="7"/>
      <c r="M21" s="7"/>
      <c r="N21" s="7"/>
      <c r="O21" s="11">
        <v>66000</v>
      </c>
      <c r="P21" s="7"/>
      <c r="Q21" s="31">
        <v>66000</v>
      </c>
    </row>
    <row r="22" spans="1:17" ht="28.5" customHeight="1" thickBot="1">
      <c r="A22" s="60"/>
      <c r="B22" s="56">
        <v>70005</v>
      </c>
      <c r="C22" s="216" t="s">
        <v>67</v>
      </c>
      <c r="D22" s="217"/>
      <c r="E22" s="139">
        <f t="shared" si="1"/>
        <v>61706</v>
      </c>
      <c r="F22" s="139">
        <f t="shared" si="0"/>
        <v>53500</v>
      </c>
      <c r="G22" s="85"/>
      <c r="H22" s="85"/>
      <c r="I22" s="85"/>
      <c r="J22" s="85"/>
      <c r="K22" s="84">
        <v>53500</v>
      </c>
      <c r="L22" s="58"/>
      <c r="M22" s="58"/>
      <c r="N22" s="58"/>
      <c r="O22" s="59">
        <v>8206</v>
      </c>
      <c r="P22" s="58"/>
      <c r="Q22" s="65">
        <v>8206</v>
      </c>
    </row>
    <row r="23" spans="1:17" ht="15.75" customHeight="1">
      <c r="A23" s="19">
        <v>710</v>
      </c>
      <c r="B23" s="53" t="s">
        <v>10</v>
      </c>
      <c r="C23" s="193" t="s">
        <v>17</v>
      </c>
      <c r="D23" s="193"/>
      <c r="E23" s="55">
        <f t="shared" si="1"/>
        <v>214900</v>
      </c>
      <c r="F23" s="55">
        <f t="shared" si="0"/>
        <v>214900</v>
      </c>
      <c r="G23" s="22"/>
      <c r="H23" s="22"/>
      <c r="I23" s="22">
        <f>SUM(I24,I25,I26)</f>
        <v>106780</v>
      </c>
      <c r="J23" s="22">
        <f>SUM(J24,J25,J26)</f>
        <v>106780</v>
      </c>
      <c r="K23" s="22">
        <f>SUM(K24,K25,K26)</f>
        <v>214900</v>
      </c>
      <c r="L23" s="23"/>
      <c r="M23" s="23"/>
      <c r="N23" s="23"/>
      <c r="O23" s="23"/>
      <c r="P23" s="23"/>
      <c r="Q23" s="24"/>
    </row>
    <row r="24" spans="1:17" ht="28.5" customHeight="1">
      <c r="A24" s="19"/>
      <c r="B24" s="18">
        <v>71004</v>
      </c>
      <c r="C24" s="219" t="s">
        <v>18</v>
      </c>
      <c r="D24" s="219"/>
      <c r="E24" s="75">
        <f t="shared" si="1"/>
        <v>146900</v>
      </c>
      <c r="F24" s="75">
        <f t="shared" si="0"/>
        <v>146900</v>
      </c>
      <c r="G24" s="77"/>
      <c r="H24" s="77"/>
      <c r="I24" s="77">
        <v>78780</v>
      </c>
      <c r="J24" s="77">
        <v>78780</v>
      </c>
      <c r="K24" s="77">
        <v>146900</v>
      </c>
      <c r="L24" s="7"/>
      <c r="M24" s="7"/>
      <c r="N24" s="7"/>
      <c r="O24" s="7"/>
      <c r="P24" s="7"/>
      <c r="Q24" s="8"/>
    </row>
    <row r="25" spans="1:17" ht="24.75" customHeight="1">
      <c r="A25" s="19"/>
      <c r="B25" s="18">
        <v>71014</v>
      </c>
      <c r="C25" s="206" t="s">
        <v>19</v>
      </c>
      <c r="D25" s="206"/>
      <c r="E25" s="75">
        <f t="shared" si="1"/>
        <v>60000</v>
      </c>
      <c r="F25" s="91">
        <v>60000</v>
      </c>
      <c r="G25" s="77"/>
      <c r="H25" s="77"/>
      <c r="I25" s="77">
        <v>22000</v>
      </c>
      <c r="J25" s="77">
        <v>22000</v>
      </c>
      <c r="K25" s="77">
        <v>60000</v>
      </c>
      <c r="L25" s="7"/>
      <c r="M25" s="7"/>
      <c r="N25" s="7"/>
      <c r="O25" s="7"/>
      <c r="P25" s="7"/>
      <c r="Q25" s="8"/>
    </row>
    <row r="26" spans="1:17" ht="20.25" customHeight="1" thickBot="1">
      <c r="A26" s="60"/>
      <c r="B26" s="61">
        <v>71035</v>
      </c>
      <c r="C26" s="246" t="s">
        <v>53</v>
      </c>
      <c r="D26" s="246"/>
      <c r="E26" s="139">
        <f t="shared" si="1"/>
        <v>8000</v>
      </c>
      <c r="F26" s="83">
        <f t="shared" si="0"/>
        <v>8000</v>
      </c>
      <c r="G26" s="84"/>
      <c r="H26" s="84"/>
      <c r="I26" s="84">
        <v>6000</v>
      </c>
      <c r="J26" s="84">
        <v>6000</v>
      </c>
      <c r="K26" s="84">
        <v>8000</v>
      </c>
      <c r="L26" s="58"/>
      <c r="M26" s="58"/>
      <c r="N26" s="58"/>
      <c r="O26" s="58"/>
      <c r="P26" s="58"/>
      <c r="Q26" s="63"/>
    </row>
    <row r="27" spans="1:17" ht="18" customHeight="1">
      <c r="A27" s="48">
        <v>750</v>
      </c>
      <c r="B27" s="54" t="s">
        <v>10</v>
      </c>
      <c r="C27" s="266" t="s">
        <v>20</v>
      </c>
      <c r="D27" s="266"/>
      <c r="E27" s="80">
        <f t="shared" si="1"/>
        <v>1855200</v>
      </c>
      <c r="F27" s="80">
        <f t="shared" si="0"/>
        <v>1835200</v>
      </c>
      <c r="G27" s="90">
        <f>SUM(G28:G31)</f>
        <v>1350900</v>
      </c>
      <c r="H27" s="90"/>
      <c r="I27" s="90">
        <f>SUM(I28:I31)</f>
        <v>0</v>
      </c>
      <c r="J27" s="90">
        <f>SUM(J28:J31)</f>
        <v>0</v>
      </c>
      <c r="K27" s="90">
        <f>SUM(K28,K29,K30,K31)</f>
        <v>484300</v>
      </c>
      <c r="L27" s="22"/>
      <c r="M27" s="22"/>
      <c r="N27" s="22"/>
      <c r="O27" s="90">
        <f>SUM(O30)</f>
        <v>20000</v>
      </c>
      <c r="P27" s="23"/>
      <c r="Q27" s="24"/>
    </row>
    <row r="28" spans="1:17" ht="22.5" customHeight="1">
      <c r="A28" s="19"/>
      <c r="B28" s="18">
        <v>75011</v>
      </c>
      <c r="C28" s="190" t="s">
        <v>21</v>
      </c>
      <c r="D28" s="190"/>
      <c r="E28" s="75">
        <f aca="true" t="shared" si="3" ref="E28:E36">SUM(F28,O28)</f>
        <v>69900</v>
      </c>
      <c r="F28" s="89">
        <f aca="true" t="shared" si="4" ref="F28:F36">SUM(G28,H28,K28,L28,N28)</f>
        <v>69900</v>
      </c>
      <c r="G28" s="77">
        <v>69900</v>
      </c>
      <c r="H28" s="76"/>
      <c r="I28" s="76"/>
      <c r="J28" s="76"/>
      <c r="K28" s="76"/>
      <c r="L28" s="7"/>
      <c r="M28" s="7"/>
      <c r="N28" s="7"/>
      <c r="O28" s="76"/>
      <c r="P28" s="7"/>
      <c r="Q28" s="8"/>
    </row>
    <row r="29" spans="1:17" ht="29.25" customHeight="1">
      <c r="A29" s="19"/>
      <c r="B29" s="18">
        <v>75022</v>
      </c>
      <c r="C29" s="206" t="s">
        <v>22</v>
      </c>
      <c r="D29" s="206"/>
      <c r="E29" s="75">
        <f t="shared" si="3"/>
        <v>121100</v>
      </c>
      <c r="F29" s="75">
        <f t="shared" si="4"/>
        <v>121100</v>
      </c>
      <c r="G29" s="76"/>
      <c r="H29" s="76"/>
      <c r="I29" s="76"/>
      <c r="J29" s="76"/>
      <c r="K29" s="77">
        <v>121100</v>
      </c>
      <c r="L29" s="7"/>
      <c r="M29" s="7"/>
      <c r="N29" s="7"/>
      <c r="O29" s="76"/>
      <c r="P29" s="7"/>
      <c r="Q29" s="8"/>
    </row>
    <row r="30" spans="1:17" ht="28.5" customHeight="1">
      <c r="A30" s="19"/>
      <c r="B30" s="18">
        <v>75023</v>
      </c>
      <c r="C30" s="206" t="s">
        <v>54</v>
      </c>
      <c r="D30" s="206"/>
      <c r="E30" s="91">
        <f t="shared" si="3"/>
        <v>1653375</v>
      </c>
      <c r="F30" s="75">
        <f t="shared" si="4"/>
        <v>1633375</v>
      </c>
      <c r="G30" s="77">
        <v>1281000</v>
      </c>
      <c r="H30" s="76"/>
      <c r="I30" s="76"/>
      <c r="J30" s="76"/>
      <c r="K30" s="77">
        <v>352375</v>
      </c>
      <c r="L30" s="7"/>
      <c r="M30" s="7"/>
      <c r="N30" s="7"/>
      <c r="O30" s="77">
        <v>20000</v>
      </c>
      <c r="P30" s="7"/>
      <c r="Q30" s="8"/>
    </row>
    <row r="31" spans="1:17" ht="24" customHeight="1" thickBot="1">
      <c r="A31" s="20"/>
      <c r="B31" s="121">
        <v>75095</v>
      </c>
      <c r="C31" s="265" t="s">
        <v>59</v>
      </c>
      <c r="D31" s="265"/>
      <c r="E31" s="69">
        <f t="shared" si="3"/>
        <v>10825</v>
      </c>
      <c r="F31" s="92">
        <f t="shared" si="4"/>
        <v>10825</v>
      </c>
      <c r="G31" s="71"/>
      <c r="H31" s="70"/>
      <c r="I31" s="71"/>
      <c r="J31" s="71"/>
      <c r="K31" s="70">
        <v>10825</v>
      </c>
      <c r="L31" s="9"/>
      <c r="M31" s="9"/>
      <c r="N31" s="9"/>
      <c r="O31" s="9"/>
      <c r="P31" s="9"/>
      <c r="Q31" s="10"/>
    </row>
    <row r="32" spans="1:17" ht="9.75" customHeight="1" thickBot="1" thickTop="1">
      <c r="A32" s="49">
        <v>1</v>
      </c>
      <c r="B32" s="50">
        <v>2</v>
      </c>
      <c r="C32" s="264">
        <v>3</v>
      </c>
      <c r="D32" s="264"/>
      <c r="E32" s="51">
        <v>4</v>
      </c>
      <c r="F32" s="51">
        <v>5</v>
      </c>
      <c r="G32" s="50">
        <v>6</v>
      </c>
      <c r="H32" s="50">
        <v>7</v>
      </c>
      <c r="I32" s="50"/>
      <c r="J32" s="50"/>
      <c r="K32" s="51">
        <v>8</v>
      </c>
      <c r="L32" s="50">
        <v>9</v>
      </c>
      <c r="M32" s="50"/>
      <c r="N32" s="50">
        <v>10</v>
      </c>
      <c r="O32" s="50">
        <v>11</v>
      </c>
      <c r="P32" s="50"/>
      <c r="Q32" s="52">
        <v>12</v>
      </c>
    </row>
    <row r="33" spans="1:17" ht="39.75" customHeight="1" thickTop="1">
      <c r="A33" s="29">
        <v>751</v>
      </c>
      <c r="B33" s="161" t="s">
        <v>10</v>
      </c>
      <c r="C33" s="204" t="s">
        <v>80</v>
      </c>
      <c r="D33" s="205"/>
      <c r="E33" s="79">
        <f t="shared" si="3"/>
        <v>41399</v>
      </c>
      <c r="F33" s="80">
        <f t="shared" si="4"/>
        <v>41399</v>
      </c>
      <c r="G33" s="81">
        <f>SUM(G34:G36)</f>
        <v>657</v>
      </c>
      <c r="H33" s="79"/>
      <c r="I33" s="81"/>
      <c r="J33" s="81"/>
      <c r="K33" s="79">
        <f>SUM(K34:K36)</f>
        <v>40742</v>
      </c>
      <c r="L33" s="46"/>
      <c r="M33" s="46"/>
      <c r="N33" s="46"/>
      <c r="O33" s="46"/>
      <c r="P33" s="46"/>
      <c r="Q33" s="47"/>
    </row>
    <row r="34" spans="1:17" ht="24" customHeight="1">
      <c r="A34" s="19"/>
      <c r="B34" s="18">
        <v>75101</v>
      </c>
      <c r="C34" s="202" t="s">
        <v>57</v>
      </c>
      <c r="D34" s="203"/>
      <c r="E34" s="75">
        <f t="shared" si="3"/>
        <v>1500</v>
      </c>
      <c r="F34" s="75">
        <f t="shared" si="4"/>
        <v>1500</v>
      </c>
      <c r="G34" s="76"/>
      <c r="H34" s="77"/>
      <c r="I34" s="76"/>
      <c r="J34" s="76"/>
      <c r="K34" s="77">
        <v>1500</v>
      </c>
      <c r="L34" s="7"/>
      <c r="M34" s="7"/>
      <c r="N34" s="7"/>
      <c r="O34" s="7"/>
      <c r="P34" s="7"/>
      <c r="Q34" s="8"/>
    </row>
    <row r="35" spans="1:17" ht="24" customHeight="1">
      <c r="A35" s="19"/>
      <c r="B35" s="158">
        <v>75107</v>
      </c>
      <c r="C35" s="202" t="s">
        <v>86</v>
      </c>
      <c r="D35" s="222"/>
      <c r="E35" s="91">
        <f>SUM(F35,O35)</f>
        <v>22954</v>
      </c>
      <c r="F35" s="91">
        <f>SUM(G35,H35,K35,L35,N35)</f>
        <v>22954</v>
      </c>
      <c r="G35" s="159">
        <v>338</v>
      </c>
      <c r="H35" s="160"/>
      <c r="I35" s="159"/>
      <c r="J35" s="159"/>
      <c r="K35" s="160">
        <v>22616</v>
      </c>
      <c r="L35" s="87"/>
      <c r="M35" s="87"/>
      <c r="N35" s="87"/>
      <c r="O35" s="87"/>
      <c r="P35" s="87"/>
      <c r="Q35" s="88"/>
    </row>
    <row r="36" spans="1:17" ht="24" customHeight="1" thickBot="1">
      <c r="A36" s="19"/>
      <c r="B36" s="158">
        <v>75108</v>
      </c>
      <c r="C36" s="220" t="s">
        <v>85</v>
      </c>
      <c r="D36" s="221"/>
      <c r="E36" s="91">
        <f t="shared" si="3"/>
        <v>16945</v>
      </c>
      <c r="F36" s="91">
        <f t="shared" si="4"/>
        <v>16945</v>
      </c>
      <c r="G36" s="159">
        <v>319</v>
      </c>
      <c r="H36" s="160"/>
      <c r="I36" s="159"/>
      <c r="J36" s="159"/>
      <c r="K36" s="160">
        <v>16626</v>
      </c>
      <c r="L36" s="87"/>
      <c r="M36" s="87"/>
      <c r="N36" s="87"/>
      <c r="O36" s="87"/>
      <c r="P36" s="87"/>
      <c r="Q36" s="88"/>
    </row>
    <row r="37" spans="1:17" ht="29.25" customHeight="1">
      <c r="A37" s="100">
        <v>754</v>
      </c>
      <c r="B37" s="101" t="s">
        <v>10</v>
      </c>
      <c r="C37" s="188" t="s">
        <v>23</v>
      </c>
      <c r="D37" s="189"/>
      <c r="E37" s="102">
        <f aca="true" t="shared" si="5" ref="E37:E47">SUM(F37,O37)</f>
        <v>146294</v>
      </c>
      <c r="F37" s="102">
        <f>SUM(G37,H37,K37,N37)</f>
        <v>101294</v>
      </c>
      <c r="G37" s="103"/>
      <c r="H37" s="103"/>
      <c r="I37" s="103">
        <f>SUM(I40:I40)</f>
        <v>0</v>
      </c>
      <c r="J37" s="103">
        <f>SUM(J40:J40)</f>
        <v>0</v>
      </c>
      <c r="K37" s="103">
        <f>SUM(K38:K40)</f>
        <v>101294</v>
      </c>
      <c r="L37" s="104"/>
      <c r="M37" s="104"/>
      <c r="N37" s="104"/>
      <c r="O37" s="103">
        <f>SUM(O40)</f>
        <v>45000</v>
      </c>
      <c r="P37" s="104"/>
      <c r="Q37" s="132">
        <f>SUM(Q40)</f>
        <v>45000</v>
      </c>
    </row>
    <row r="38" spans="1:17" ht="16.5" customHeight="1">
      <c r="A38" s="48"/>
      <c r="B38" s="155">
        <v>75404</v>
      </c>
      <c r="C38" s="179" t="s">
        <v>81</v>
      </c>
      <c r="D38" s="180"/>
      <c r="E38" s="30">
        <f>SUM(F38,O38)</f>
        <v>10000</v>
      </c>
      <c r="F38" s="30">
        <f>SUM(G38,H38,K38,N38)</f>
        <v>10000</v>
      </c>
      <c r="G38" s="136"/>
      <c r="H38" s="136"/>
      <c r="I38" s="136"/>
      <c r="J38" s="136"/>
      <c r="K38" s="137">
        <v>10000</v>
      </c>
      <c r="L38" s="153"/>
      <c r="M38" s="153"/>
      <c r="N38" s="153"/>
      <c r="O38" s="136"/>
      <c r="P38" s="153"/>
      <c r="Q38" s="154"/>
    </row>
    <row r="39" spans="1:17" ht="13.5" customHeight="1">
      <c r="A39" s="48"/>
      <c r="B39" s="142">
        <v>75405</v>
      </c>
      <c r="C39" s="168" t="s">
        <v>75</v>
      </c>
      <c r="D39" s="164"/>
      <c r="E39" s="30">
        <f t="shared" si="5"/>
        <v>8000</v>
      </c>
      <c r="F39" s="30">
        <f>SUM(G39,H39,K39,N39)</f>
        <v>8000</v>
      </c>
      <c r="G39" s="80"/>
      <c r="H39" s="80"/>
      <c r="I39" s="80"/>
      <c r="J39" s="80"/>
      <c r="K39" s="143">
        <v>8000</v>
      </c>
      <c r="L39" s="140"/>
      <c r="M39" s="140"/>
      <c r="N39" s="140"/>
      <c r="O39" s="80"/>
      <c r="P39" s="140"/>
      <c r="Q39" s="141"/>
    </row>
    <row r="40" spans="1:17" ht="17.25" customHeight="1" thickBot="1">
      <c r="A40" s="19"/>
      <c r="B40" s="105">
        <v>75412</v>
      </c>
      <c r="C40" s="165" t="s">
        <v>24</v>
      </c>
      <c r="D40" s="163"/>
      <c r="E40" s="62">
        <f t="shared" si="5"/>
        <v>128294</v>
      </c>
      <c r="F40" s="62">
        <f>SUM(G40,H40,K40,N40)</f>
        <v>83294</v>
      </c>
      <c r="G40" s="16"/>
      <c r="H40" s="16"/>
      <c r="I40" s="16"/>
      <c r="J40" s="16"/>
      <c r="K40" s="15">
        <v>83294</v>
      </c>
      <c r="L40" s="16"/>
      <c r="M40" s="16"/>
      <c r="N40" s="16"/>
      <c r="O40" s="15">
        <v>45000</v>
      </c>
      <c r="P40" s="16"/>
      <c r="Q40" s="131">
        <v>45000</v>
      </c>
    </row>
    <row r="41" spans="1:17" ht="60" customHeight="1">
      <c r="A41" s="100">
        <v>756</v>
      </c>
      <c r="B41" s="101" t="s">
        <v>10</v>
      </c>
      <c r="C41" s="171" t="s">
        <v>68</v>
      </c>
      <c r="D41" s="172"/>
      <c r="E41" s="102">
        <f>SUM(F41,O41)</f>
        <v>59000</v>
      </c>
      <c r="F41" s="102">
        <f>SUM(G41,H41,K41,L41,N41)</f>
        <v>59000</v>
      </c>
      <c r="G41" s="103"/>
      <c r="H41" s="103"/>
      <c r="I41" s="103"/>
      <c r="J41" s="103"/>
      <c r="K41" s="103">
        <f>SUM(K42)</f>
        <v>59000</v>
      </c>
      <c r="L41" s="103"/>
      <c r="M41" s="106"/>
      <c r="N41" s="106"/>
      <c r="O41" s="106"/>
      <c r="P41" s="106"/>
      <c r="Q41" s="107"/>
    </row>
    <row r="42" spans="1:17" ht="36" customHeight="1" thickBot="1">
      <c r="A42" s="19"/>
      <c r="B42" s="73">
        <v>75647</v>
      </c>
      <c r="C42" s="173" t="s">
        <v>61</v>
      </c>
      <c r="D42" s="174"/>
      <c r="E42" s="89">
        <f>SUM(F42,O42)</f>
        <v>59000</v>
      </c>
      <c r="F42" s="89">
        <f>SUM(G42,H42,K42,L42,N42)</f>
        <v>59000</v>
      </c>
      <c r="G42" s="95"/>
      <c r="H42" s="95"/>
      <c r="I42" s="95"/>
      <c r="J42" s="95"/>
      <c r="K42" s="95">
        <v>59000</v>
      </c>
      <c r="L42" s="95"/>
      <c r="M42" s="16"/>
      <c r="N42" s="16"/>
      <c r="O42" s="16"/>
      <c r="P42" s="16"/>
      <c r="Q42" s="17"/>
    </row>
    <row r="43" spans="1:17" ht="18.75" customHeight="1">
      <c r="A43" s="97">
        <v>757</v>
      </c>
      <c r="B43" s="98" t="s">
        <v>10</v>
      </c>
      <c r="C43" s="169" t="s">
        <v>25</v>
      </c>
      <c r="D43" s="170"/>
      <c r="E43" s="108">
        <f t="shared" si="5"/>
        <v>136100</v>
      </c>
      <c r="F43" s="108">
        <f aca="true" t="shared" si="6" ref="F43:F55">SUM(G43,H43,K43,L43,N43)</f>
        <v>136100</v>
      </c>
      <c r="G43" s="72"/>
      <c r="H43" s="72"/>
      <c r="I43" s="72"/>
      <c r="J43" s="72"/>
      <c r="K43" s="72"/>
      <c r="L43" s="72">
        <f>SUM(L44)</f>
        <v>136100</v>
      </c>
      <c r="M43" s="106"/>
      <c r="N43" s="106"/>
      <c r="O43" s="106"/>
      <c r="P43" s="106"/>
      <c r="Q43" s="107"/>
    </row>
    <row r="44" spans="1:17" ht="36.75" customHeight="1" thickBot="1">
      <c r="A44" s="19"/>
      <c r="B44" s="73">
        <v>75702</v>
      </c>
      <c r="C44" s="176" t="s">
        <v>60</v>
      </c>
      <c r="D44" s="177"/>
      <c r="E44" s="89">
        <f t="shared" si="5"/>
        <v>136100</v>
      </c>
      <c r="F44" s="89">
        <f t="shared" si="6"/>
        <v>136100</v>
      </c>
      <c r="G44" s="95"/>
      <c r="H44" s="95"/>
      <c r="I44" s="95"/>
      <c r="J44" s="95"/>
      <c r="K44" s="95"/>
      <c r="L44" s="95">
        <v>136100</v>
      </c>
      <c r="M44" s="16"/>
      <c r="N44" s="16"/>
      <c r="O44" s="16"/>
      <c r="P44" s="16"/>
      <c r="Q44" s="17"/>
    </row>
    <row r="45" spans="1:17" ht="18" customHeight="1">
      <c r="A45" s="100">
        <v>758</v>
      </c>
      <c r="B45" s="101" t="s">
        <v>10</v>
      </c>
      <c r="C45" s="178" t="s">
        <v>26</v>
      </c>
      <c r="D45" s="178"/>
      <c r="E45" s="103">
        <f t="shared" si="5"/>
        <v>40000</v>
      </c>
      <c r="F45" s="103">
        <f t="shared" si="6"/>
        <v>40000</v>
      </c>
      <c r="G45" s="103"/>
      <c r="H45" s="103"/>
      <c r="I45" s="103">
        <f>SUM(I46)</f>
        <v>0</v>
      </c>
      <c r="J45" s="103">
        <f>SUM(J46)</f>
        <v>0</v>
      </c>
      <c r="K45" s="103">
        <f>SUM(K46)</f>
        <v>40000</v>
      </c>
      <c r="L45" s="104"/>
      <c r="M45" s="104"/>
      <c r="N45" s="104"/>
      <c r="O45" s="72"/>
      <c r="P45" s="104"/>
      <c r="Q45" s="99"/>
    </row>
    <row r="46" spans="1:17" ht="27" customHeight="1" thickBot="1">
      <c r="A46" s="60"/>
      <c r="B46" s="56">
        <v>75818</v>
      </c>
      <c r="C46" s="191" t="s">
        <v>82</v>
      </c>
      <c r="D46" s="192"/>
      <c r="E46" s="139">
        <f t="shared" si="5"/>
        <v>40000</v>
      </c>
      <c r="F46" s="139">
        <f t="shared" si="6"/>
        <v>40000</v>
      </c>
      <c r="G46" s="85"/>
      <c r="H46" s="85"/>
      <c r="I46" s="85"/>
      <c r="J46" s="85"/>
      <c r="K46" s="84">
        <v>40000</v>
      </c>
      <c r="L46" s="85"/>
      <c r="M46" s="85"/>
      <c r="N46" s="85"/>
      <c r="O46" s="84"/>
      <c r="P46" s="58"/>
      <c r="Q46" s="63"/>
    </row>
    <row r="47" spans="1:17" ht="15.75" customHeight="1">
      <c r="A47" s="19">
        <v>801</v>
      </c>
      <c r="B47" s="53" t="s">
        <v>10</v>
      </c>
      <c r="C47" s="193" t="s">
        <v>27</v>
      </c>
      <c r="D47" s="193"/>
      <c r="E47" s="21">
        <f t="shared" si="5"/>
        <v>7485897</v>
      </c>
      <c r="F47" s="55">
        <f t="shared" si="6"/>
        <v>7287897</v>
      </c>
      <c r="G47" s="22">
        <f>SUM(G48:G53)</f>
        <v>4866067</v>
      </c>
      <c r="H47" s="22">
        <f>SUM(H48:H53)</f>
        <v>52909</v>
      </c>
      <c r="I47" s="22">
        <f>SUM(I48:I53)</f>
        <v>0</v>
      </c>
      <c r="J47" s="22">
        <f>SUM(J48:J53)</f>
        <v>0</v>
      </c>
      <c r="K47" s="22">
        <f>SUM(K48:K54)</f>
        <v>2368921</v>
      </c>
      <c r="L47" s="22"/>
      <c r="M47" s="22">
        <f>SUM(M48:M53)</f>
        <v>0</v>
      </c>
      <c r="N47" s="22"/>
      <c r="O47" s="22">
        <f>SUM(O48:O53)</f>
        <v>198000</v>
      </c>
      <c r="P47" s="23"/>
      <c r="Q47" s="64"/>
    </row>
    <row r="48" spans="1:17" ht="16.5" customHeight="1">
      <c r="A48" s="19"/>
      <c r="B48" s="6">
        <v>80101</v>
      </c>
      <c r="C48" s="175" t="s">
        <v>28</v>
      </c>
      <c r="D48" s="175"/>
      <c r="E48" s="33">
        <f aca="true" t="shared" si="7" ref="E48:E56">SUM(F48,O48)</f>
        <v>3744320</v>
      </c>
      <c r="F48" s="30">
        <f t="shared" si="6"/>
        <v>3651320</v>
      </c>
      <c r="G48" s="11">
        <v>2674963</v>
      </c>
      <c r="H48" s="11"/>
      <c r="I48" s="7"/>
      <c r="J48" s="7"/>
      <c r="K48" s="11">
        <v>976357</v>
      </c>
      <c r="L48" s="7"/>
      <c r="M48" s="7"/>
      <c r="N48" s="7"/>
      <c r="O48" s="11">
        <v>93000</v>
      </c>
      <c r="P48" s="7"/>
      <c r="Q48" s="31"/>
    </row>
    <row r="49" spans="1:17" ht="26.25" customHeight="1">
      <c r="A49" s="19"/>
      <c r="B49" s="162">
        <v>80103</v>
      </c>
      <c r="C49" s="292" t="s">
        <v>83</v>
      </c>
      <c r="D49" s="293"/>
      <c r="E49" s="33">
        <f>SUM(F49,O49)</f>
        <v>106758</v>
      </c>
      <c r="F49" s="30">
        <f>SUM(G49,H49,K49,L49,N49)</f>
        <v>106758</v>
      </c>
      <c r="G49" s="11">
        <v>80870</v>
      </c>
      <c r="H49" s="11"/>
      <c r="I49" s="7"/>
      <c r="J49" s="7"/>
      <c r="K49" s="11">
        <v>25888</v>
      </c>
      <c r="L49" s="7"/>
      <c r="M49" s="7"/>
      <c r="N49" s="7"/>
      <c r="O49" s="11"/>
      <c r="P49" s="7"/>
      <c r="Q49" s="31"/>
    </row>
    <row r="50" spans="1:17" ht="14.25" customHeight="1">
      <c r="A50" s="19"/>
      <c r="B50" s="6">
        <v>80104</v>
      </c>
      <c r="C50" s="175" t="s">
        <v>55</v>
      </c>
      <c r="D50" s="175"/>
      <c r="E50" s="33">
        <f>SUM(F50,O50)</f>
        <v>1050855</v>
      </c>
      <c r="F50" s="30">
        <f>SUM(G50,H50,K50,L50,N50)</f>
        <v>1050855</v>
      </c>
      <c r="G50" s="11">
        <v>698430</v>
      </c>
      <c r="H50" s="11">
        <v>52909</v>
      </c>
      <c r="I50" s="7"/>
      <c r="J50" s="7"/>
      <c r="K50" s="11">
        <v>299516</v>
      </c>
      <c r="L50" s="7"/>
      <c r="M50" s="7"/>
      <c r="N50" s="7"/>
      <c r="O50" s="11"/>
      <c r="P50" s="7"/>
      <c r="Q50" s="31"/>
    </row>
    <row r="51" spans="1:17" ht="15" customHeight="1">
      <c r="A51" s="19"/>
      <c r="B51" s="6">
        <v>80110</v>
      </c>
      <c r="C51" s="175" t="s">
        <v>29</v>
      </c>
      <c r="D51" s="175"/>
      <c r="E51" s="33">
        <f t="shared" si="7"/>
        <v>1915534</v>
      </c>
      <c r="F51" s="36">
        <f t="shared" si="6"/>
        <v>1810534</v>
      </c>
      <c r="G51" s="11">
        <v>1399804</v>
      </c>
      <c r="H51" s="7"/>
      <c r="I51" s="7"/>
      <c r="J51" s="7"/>
      <c r="K51" s="11">
        <v>410730</v>
      </c>
      <c r="L51" s="7"/>
      <c r="M51" s="7"/>
      <c r="N51" s="7"/>
      <c r="O51" s="11">
        <v>105000</v>
      </c>
      <c r="P51" s="7"/>
      <c r="Q51" s="8"/>
    </row>
    <row r="52" spans="1:17" ht="15" customHeight="1">
      <c r="A52" s="19"/>
      <c r="B52" s="6">
        <v>80113</v>
      </c>
      <c r="C52" s="175" t="s">
        <v>30</v>
      </c>
      <c r="D52" s="175"/>
      <c r="E52" s="33">
        <f t="shared" si="7"/>
        <v>637000</v>
      </c>
      <c r="F52" s="38">
        <f t="shared" si="6"/>
        <v>637000</v>
      </c>
      <c r="G52" s="11">
        <v>12000</v>
      </c>
      <c r="H52" s="7"/>
      <c r="I52" s="7"/>
      <c r="J52" s="7"/>
      <c r="K52" s="11">
        <v>625000</v>
      </c>
      <c r="L52" s="7"/>
      <c r="M52" s="7"/>
      <c r="N52" s="7"/>
      <c r="O52" s="7"/>
      <c r="P52" s="7"/>
      <c r="Q52" s="8"/>
    </row>
    <row r="53" spans="1:17" ht="24.75" customHeight="1">
      <c r="A53" s="19"/>
      <c r="B53" s="73">
        <v>80146</v>
      </c>
      <c r="C53" s="183" t="s">
        <v>31</v>
      </c>
      <c r="D53" s="184"/>
      <c r="E53" s="115">
        <f t="shared" si="7"/>
        <v>30430</v>
      </c>
      <c r="F53" s="89">
        <f t="shared" si="6"/>
        <v>30430</v>
      </c>
      <c r="G53" s="96"/>
      <c r="H53" s="96"/>
      <c r="I53" s="96"/>
      <c r="J53" s="96"/>
      <c r="K53" s="95">
        <v>30430</v>
      </c>
      <c r="L53" s="16"/>
      <c r="M53" s="16"/>
      <c r="N53" s="16"/>
      <c r="O53" s="16"/>
      <c r="P53" s="16"/>
      <c r="Q53" s="17"/>
    </row>
    <row r="54" spans="1:17" ht="16.5" customHeight="1" thickBot="1">
      <c r="A54" s="19"/>
      <c r="B54" s="56">
        <v>80195</v>
      </c>
      <c r="C54" s="166" t="s">
        <v>59</v>
      </c>
      <c r="D54" s="167"/>
      <c r="E54" s="115">
        <f>SUM(F54,O54)</f>
        <v>1000</v>
      </c>
      <c r="F54" s="89">
        <f>SUM(G54,H54,K54,L54,N54)</f>
        <v>1000</v>
      </c>
      <c r="G54" s="96"/>
      <c r="H54" s="96"/>
      <c r="I54" s="96"/>
      <c r="J54" s="96"/>
      <c r="K54" s="95">
        <v>1000</v>
      </c>
      <c r="L54" s="58"/>
      <c r="M54" s="58"/>
      <c r="N54" s="58"/>
      <c r="O54" s="58"/>
      <c r="P54" s="58"/>
      <c r="Q54" s="63"/>
    </row>
    <row r="55" spans="1:17" ht="12" customHeight="1">
      <c r="A55" s="97">
        <v>851</v>
      </c>
      <c r="B55" s="98" t="s">
        <v>10</v>
      </c>
      <c r="C55" s="185" t="s">
        <v>32</v>
      </c>
      <c r="D55" s="185"/>
      <c r="E55" s="72">
        <f t="shared" si="7"/>
        <v>115000</v>
      </c>
      <c r="F55" s="108">
        <f t="shared" si="6"/>
        <v>101000</v>
      </c>
      <c r="G55" s="72">
        <f>SUM(G56)</f>
        <v>0</v>
      </c>
      <c r="H55" s="72"/>
      <c r="I55" s="72">
        <f>SUM(I56:I56)</f>
        <v>100000</v>
      </c>
      <c r="J55" s="72">
        <f>SUM(J56:J56)</f>
        <v>100000</v>
      </c>
      <c r="K55" s="72">
        <f>SUM(K56:K56)</f>
        <v>101000</v>
      </c>
      <c r="L55" s="104"/>
      <c r="M55" s="104"/>
      <c r="N55" s="104"/>
      <c r="O55" s="104">
        <v>14000</v>
      </c>
      <c r="P55" s="104"/>
      <c r="Q55" s="99"/>
    </row>
    <row r="56" spans="1:17" ht="14.25" customHeight="1" thickBot="1">
      <c r="A56" s="144"/>
      <c r="B56" s="121">
        <v>85154</v>
      </c>
      <c r="C56" s="265" t="s">
        <v>33</v>
      </c>
      <c r="D56" s="265"/>
      <c r="E56" s="145">
        <f t="shared" si="7"/>
        <v>115000</v>
      </c>
      <c r="F56" s="146">
        <v>101000</v>
      </c>
      <c r="G56" s="147"/>
      <c r="H56" s="147"/>
      <c r="I56" s="147">
        <v>100000</v>
      </c>
      <c r="J56" s="147">
        <v>100000</v>
      </c>
      <c r="K56" s="147">
        <v>101000</v>
      </c>
      <c r="L56" s="9"/>
      <c r="M56" s="9"/>
      <c r="N56" s="9"/>
      <c r="O56" s="9">
        <v>14000</v>
      </c>
      <c r="P56" s="9"/>
      <c r="Q56" s="10"/>
    </row>
    <row r="57" spans="1:17" ht="13.5" customHeight="1" thickBot="1" thickTop="1">
      <c r="A57" s="123">
        <v>1</v>
      </c>
      <c r="B57" s="123">
        <v>2</v>
      </c>
      <c r="C57" s="181">
        <v>3</v>
      </c>
      <c r="D57" s="182"/>
      <c r="E57" s="124">
        <v>4</v>
      </c>
      <c r="F57" s="124">
        <v>5</v>
      </c>
      <c r="G57" s="124">
        <v>6</v>
      </c>
      <c r="H57" s="123">
        <v>7</v>
      </c>
      <c r="I57" s="123"/>
      <c r="J57" s="123"/>
      <c r="K57" s="124">
        <v>8</v>
      </c>
      <c r="L57" s="123">
        <v>9</v>
      </c>
      <c r="M57" s="123"/>
      <c r="N57" s="123">
        <v>10</v>
      </c>
      <c r="O57" s="123">
        <v>11</v>
      </c>
      <c r="P57" s="123"/>
      <c r="Q57" s="123">
        <v>12</v>
      </c>
    </row>
    <row r="58" spans="1:17" ht="13.5" thickTop="1">
      <c r="A58" s="19">
        <v>852</v>
      </c>
      <c r="B58" s="53" t="s">
        <v>10</v>
      </c>
      <c r="C58" s="193" t="s">
        <v>62</v>
      </c>
      <c r="D58" s="193"/>
      <c r="E58" s="22">
        <f aca="true" t="shared" si="8" ref="E58:E68">SUM(F58,O58)</f>
        <v>4879565</v>
      </c>
      <c r="F58" s="22">
        <f>SUM(G58:N58)</f>
        <v>4874065</v>
      </c>
      <c r="G58" s="22">
        <f>SUM(G60:G62,G63:G66)</f>
        <v>462633</v>
      </c>
      <c r="H58" s="22"/>
      <c r="I58" s="22">
        <f>SUM(I61:I66)</f>
        <v>0</v>
      </c>
      <c r="J58" s="22">
        <f>SUM(J61:J66)</f>
        <v>0</v>
      </c>
      <c r="K58" s="22">
        <f>SUM(K59:K62,K63:K68)</f>
        <v>4411432</v>
      </c>
      <c r="L58" s="23"/>
      <c r="M58" s="23"/>
      <c r="N58" s="23"/>
      <c r="O58" s="22">
        <f>SUM(O59:O68)</f>
        <v>5500</v>
      </c>
      <c r="P58" s="23"/>
      <c r="Q58" s="24"/>
    </row>
    <row r="59" spans="1:17" ht="12.75">
      <c r="A59" s="19"/>
      <c r="B59" s="156">
        <v>85202</v>
      </c>
      <c r="C59" s="294" t="s">
        <v>84</v>
      </c>
      <c r="D59" s="295"/>
      <c r="E59" s="75">
        <f>SUM(F59,O59)</f>
        <v>50</v>
      </c>
      <c r="F59" s="77">
        <f>SUM(G59:K59)</f>
        <v>50</v>
      </c>
      <c r="G59" s="157"/>
      <c r="H59" s="157"/>
      <c r="I59" s="22"/>
      <c r="J59" s="22"/>
      <c r="K59" s="157">
        <v>50</v>
      </c>
      <c r="L59" s="23"/>
      <c r="M59" s="23"/>
      <c r="N59" s="23"/>
      <c r="O59" s="22"/>
      <c r="P59" s="23"/>
      <c r="Q59" s="24"/>
    </row>
    <row r="60" spans="1:17" ht="52.5" customHeight="1">
      <c r="A60" s="19"/>
      <c r="B60" s="126">
        <v>85212</v>
      </c>
      <c r="C60" s="179" t="s">
        <v>87</v>
      </c>
      <c r="D60" s="180"/>
      <c r="E60" s="75">
        <f t="shared" si="8"/>
        <v>2707500</v>
      </c>
      <c r="F60" s="77">
        <f aca="true" t="shared" si="9" ref="F60:F68">SUM(G60:K60)</f>
        <v>2707500</v>
      </c>
      <c r="G60" s="127">
        <v>103023</v>
      </c>
      <c r="H60" s="127"/>
      <c r="I60" s="127"/>
      <c r="J60" s="127"/>
      <c r="K60" s="127">
        <v>2604477</v>
      </c>
      <c r="L60" s="128"/>
      <c r="M60" s="128"/>
      <c r="N60" s="128"/>
      <c r="O60" s="127"/>
      <c r="P60" s="23"/>
      <c r="Q60" s="24"/>
    </row>
    <row r="61" spans="1:17" ht="60.75" customHeight="1">
      <c r="A61" s="130"/>
      <c r="B61" s="18">
        <v>85213</v>
      </c>
      <c r="C61" s="272" t="s">
        <v>74</v>
      </c>
      <c r="D61" s="273"/>
      <c r="E61" s="75">
        <f t="shared" si="8"/>
        <v>27710</v>
      </c>
      <c r="F61" s="77">
        <f t="shared" si="9"/>
        <v>27710</v>
      </c>
      <c r="G61" s="77">
        <v>27710</v>
      </c>
      <c r="H61" s="76"/>
      <c r="I61" s="76"/>
      <c r="J61" s="76"/>
      <c r="K61" s="77"/>
      <c r="L61" s="7"/>
      <c r="M61" s="7"/>
      <c r="N61" s="7"/>
      <c r="O61" s="7"/>
      <c r="P61" s="7"/>
      <c r="Q61" s="8"/>
    </row>
    <row r="62" spans="1:17" ht="39.75" customHeight="1">
      <c r="A62" s="130"/>
      <c r="B62" s="129">
        <v>85214</v>
      </c>
      <c r="C62" s="274" t="s">
        <v>66</v>
      </c>
      <c r="D62" s="275"/>
      <c r="E62" s="91">
        <f t="shared" si="8"/>
        <v>1034890</v>
      </c>
      <c r="F62" s="122">
        <f t="shared" si="9"/>
        <v>1034890</v>
      </c>
      <c r="G62" s="95">
        <v>100</v>
      </c>
      <c r="H62" s="96"/>
      <c r="I62" s="96"/>
      <c r="J62" s="96"/>
      <c r="K62" s="95">
        <v>1034790</v>
      </c>
      <c r="L62" s="16"/>
      <c r="M62" s="16"/>
      <c r="N62" s="16"/>
      <c r="O62" s="16"/>
      <c r="P62" s="16"/>
      <c r="Q62" s="17"/>
    </row>
    <row r="63" spans="1:17" ht="16.5" customHeight="1">
      <c r="A63" s="130"/>
      <c r="B63" s="18">
        <v>85215</v>
      </c>
      <c r="C63" s="190" t="s">
        <v>34</v>
      </c>
      <c r="D63" s="190"/>
      <c r="E63" s="75">
        <f t="shared" si="8"/>
        <v>506000</v>
      </c>
      <c r="F63" s="77">
        <f t="shared" si="9"/>
        <v>506000</v>
      </c>
      <c r="G63" s="76"/>
      <c r="H63" s="76"/>
      <c r="I63" s="76"/>
      <c r="J63" s="76"/>
      <c r="K63" s="77">
        <v>506000</v>
      </c>
      <c r="L63" s="7"/>
      <c r="M63" s="7"/>
      <c r="N63" s="7"/>
      <c r="O63" s="7"/>
      <c r="P63" s="7"/>
      <c r="Q63" s="8"/>
    </row>
    <row r="64" spans="1:17" ht="26.25" customHeight="1" hidden="1">
      <c r="A64" s="130"/>
      <c r="B64" s="18"/>
      <c r="C64" s="280"/>
      <c r="D64" s="281"/>
      <c r="E64" s="75"/>
      <c r="F64" s="77"/>
      <c r="G64" s="76"/>
      <c r="H64" s="76"/>
      <c r="I64" s="76"/>
      <c r="J64" s="76"/>
      <c r="K64" s="77"/>
      <c r="L64" s="7"/>
      <c r="M64" s="7"/>
      <c r="N64" s="7"/>
      <c r="O64" s="7"/>
      <c r="P64" s="7"/>
      <c r="Q64" s="8"/>
    </row>
    <row r="65" spans="1:17" ht="14.25" customHeight="1">
      <c r="A65" s="130"/>
      <c r="B65" s="35">
        <v>85219</v>
      </c>
      <c r="C65" s="282" t="s">
        <v>35</v>
      </c>
      <c r="D65" s="282"/>
      <c r="E65" s="37">
        <f t="shared" si="8"/>
        <v>386415</v>
      </c>
      <c r="F65" s="86">
        <f t="shared" si="9"/>
        <v>380915</v>
      </c>
      <c r="G65" s="86">
        <v>322000</v>
      </c>
      <c r="H65" s="87"/>
      <c r="I65" s="87"/>
      <c r="J65" s="87"/>
      <c r="K65" s="86">
        <v>58915</v>
      </c>
      <c r="L65" s="87"/>
      <c r="M65" s="87"/>
      <c r="N65" s="87"/>
      <c r="O65" s="87">
        <v>5500</v>
      </c>
      <c r="P65" s="87"/>
      <c r="Q65" s="88"/>
    </row>
    <row r="66" spans="1:17" ht="25.5" customHeight="1">
      <c r="A66" s="19"/>
      <c r="B66" s="73">
        <v>85228</v>
      </c>
      <c r="C66" s="283" t="s">
        <v>36</v>
      </c>
      <c r="D66" s="284"/>
      <c r="E66" s="89">
        <f t="shared" si="8"/>
        <v>69000</v>
      </c>
      <c r="F66" s="95">
        <f t="shared" si="9"/>
        <v>69000</v>
      </c>
      <c r="G66" s="95">
        <v>9800</v>
      </c>
      <c r="H66" s="96"/>
      <c r="I66" s="96"/>
      <c r="J66" s="96"/>
      <c r="K66" s="95">
        <v>59200</v>
      </c>
      <c r="L66" s="7"/>
      <c r="M66" s="7"/>
      <c r="N66" s="7"/>
      <c r="O66" s="7"/>
      <c r="P66" s="7"/>
      <c r="Q66" s="8"/>
    </row>
    <row r="67" spans="1:17" ht="18" customHeight="1" hidden="1" thickBot="1">
      <c r="A67" s="19"/>
      <c r="B67" s="73"/>
      <c r="C67" s="183"/>
      <c r="D67" s="184"/>
      <c r="E67" s="89"/>
      <c r="F67" s="95"/>
      <c r="G67" s="95"/>
      <c r="H67" s="96"/>
      <c r="I67" s="96"/>
      <c r="J67" s="96"/>
      <c r="K67" s="95"/>
      <c r="L67" s="46"/>
      <c r="M67" s="46"/>
      <c r="N67" s="46"/>
      <c r="O67" s="46"/>
      <c r="P67" s="46"/>
      <c r="Q67" s="47"/>
    </row>
    <row r="68" spans="1:17" ht="18" customHeight="1" thickBot="1">
      <c r="A68" s="19"/>
      <c r="B68" s="56">
        <v>85295</v>
      </c>
      <c r="C68" s="166" t="s">
        <v>59</v>
      </c>
      <c r="D68" s="167"/>
      <c r="E68" s="89">
        <f t="shared" si="8"/>
        <v>148000</v>
      </c>
      <c r="F68" s="95">
        <f t="shared" si="9"/>
        <v>148000</v>
      </c>
      <c r="G68" s="84"/>
      <c r="H68" s="85"/>
      <c r="I68" s="85"/>
      <c r="J68" s="85"/>
      <c r="K68" s="84">
        <v>148000</v>
      </c>
      <c r="L68" s="46"/>
      <c r="M68" s="46"/>
      <c r="N68" s="46"/>
      <c r="O68" s="46"/>
      <c r="P68" s="46"/>
      <c r="Q68" s="47"/>
    </row>
    <row r="69" spans="1:17" ht="27.75" customHeight="1">
      <c r="A69" s="100">
        <v>853</v>
      </c>
      <c r="B69" s="101" t="s">
        <v>10</v>
      </c>
      <c r="C69" s="188" t="s">
        <v>63</v>
      </c>
      <c r="D69" s="189"/>
      <c r="E69" s="125">
        <f aca="true" t="shared" si="10" ref="E69:E91">SUM(F69,O69)</f>
        <v>42000</v>
      </c>
      <c r="F69" s="102">
        <f>SUM(F70)</f>
        <v>42000</v>
      </c>
      <c r="G69" s="103"/>
      <c r="H69" s="103">
        <f>SUM(H70)</f>
        <v>7000</v>
      </c>
      <c r="I69" s="103">
        <f>SUM(I70:I70)</f>
        <v>100000</v>
      </c>
      <c r="J69" s="103">
        <f>SUM(J70:J70)</f>
        <v>100000</v>
      </c>
      <c r="K69" s="103">
        <f>SUM(K70)</f>
        <v>35000</v>
      </c>
      <c r="L69" s="104"/>
      <c r="M69" s="104"/>
      <c r="N69" s="104"/>
      <c r="O69" s="103">
        <f>SUM(O70)</f>
        <v>0</v>
      </c>
      <c r="P69" s="104"/>
      <c r="Q69" s="99"/>
    </row>
    <row r="70" spans="1:17" ht="26.25" customHeight="1" thickBot="1">
      <c r="A70" s="19"/>
      <c r="B70" s="109">
        <v>85311</v>
      </c>
      <c r="C70" s="274" t="s">
        <v>64</v>
      </c>
      <c r="D70" s="275"/>
      <c r="E70" s="82">
        <f>SUM(F70,O70)</f>
        <v>42000</v>
      </c>
      <c r="F70" s="110">
        <v>42000</v>
      </c>
      <c r="G70" s="111"/>
      <c r="H70" s="111">
        <v>7000</v>
      </c>
      <c r="I70" s="111">
        <v>100000</v>
      </c>
      <c r="J70" s="111">
        <v>100000</v>
      </c>
      <c r="K70" s="111">
        <v>35000</v>
      </c>
      <c r="L70" s="109"/>
      <c r="M70" s="16"/>
      <c r="N70" s="16"/>
      <c r="O70" s="95"/>
      <c r="P70" s="16"/>
      <c r="Q70" s="17"/>
    </row>
    <row r="71" spans="1:17" ht="27.75" customHeight="1">
      <c r="A71" s="100">
        <v>854</v>
      </c>
      <c r="B71" s="101" t="s">
        <v>10</v>
      </c>
      <c r="C71" s="188" t="s">
        <v>37</v>
      </c>
      <c r="D71" s="189"/>
      <c r="E71" s="72">
        <f t="shared" si="10"/>
        <v>909681</v>
      </c>
      <c r="F71" s="72">
        <f>SUM(G71:N71)</f>
        <v>909681</v>
      </c>
      <c r="G71" s="72">
        <f>SUM(G72:G73)</f>
        <v>423410</v>
      </c>
      <c r="H71" s="72">
        <f>SUM(H72:H73)</f>
        <v>5800</v>
      </c>
      <c r="I71" s="104"/>
      <c r="J71" s="104"/>
      <c r="K71" s="72">
        <f>SUM(K72:K75)</f>
        <v>480471</v>
      </c>
      <c r="L71" s="104"/>
      <c r="M71" s="104"/>
      <c r="N71" s="104"/>
      <c r="O71" s="104"/>
      <c r="P71" s="104"/>
      <c r="Q71" s="99"/>
    </row>
    <row r="72" spans="1:17" ht="13.5" customHeight="1">
      <c r="A72" s="19"/>
      <c r="B72" s="18">
        <v>85401</v>
      </c>
      <c r="C72" s="190" t="s">
        <v>38</v>
      </c>
      <c r="D72" s="190"/>
      <c r="E72" s="75">
        <f>SUM(F72,O72)</f>
        <v>721300</v>
      </c>
      <c r="F72" s="77">
        <f>SUM(G72:N72)</f>
        <v>721300</v>
      </c>
      <c r="G72" s="77">
        <v>423410</v>
      </c>
      <c r="H72" s="76"/>
      <c r="I72" s="76"/>
      <c r="J72" s="76"/>
      <c r="K72" s="77">
        <v>297890</v>
      </c>
      <c r="L72" s="7"/>
      <c r="M72" s="7"/>
      <c r="N72" s="7"/>
      <c r="O72" s="7"/>
      <c r="P72" s="7"/>
      <c r="Q72" s="8"/>
    </row>
    <row r="73" spans="1:17" ht="12.75" customHeight="1">
      <c r="A73" s="19"/>
      <c r="B73" s="105">
        <v>85415</v>
      </c>
      <c r="C73" s="269" t="s">
        <v>39</v>
      </c>
      <c r="D73" s="269"/>
      <c r="E73" s="30">
        <f t="shared" si="10"/>
        <v>177176</v>
      </c>
      <c r="F73" s="11">
        <f>SUM(G73:N73)</f>
        <v>177176</v>
      </c>
      <c r="G73" s="16"/>
      <c r="H73" s="15">
        <v>5800</v>
      </c>
      <c r="I73" s="16"/>
      <c r="J73" s="16"/>
      <c r="K73" s="15">
        <v>171376</v>
      </c>
      <c r="L73" s="16"/>
      <c r="M73" s="16"/>
      <c r="N73" s="16"/>
      <c r="O73" s="16"/>
      <c r="P73" s="16"/>
      <c r="Q73" s="17"/>
    </row>
    <row r="74" spans="1:17" ht="12.75" customHeight="1">
      <c r="A74" s="19"/>
      <c r="B74" s="105">
        <v>85417</v>
      </c>
      <c r="C74" s="276" t="s">
        <v>77</v>
      </c>
      <c r="D74" s="277"/>
      <c r="E74" s="30">
        <f t="shared" si="10"/>
        <v>9805</v>
      </c>
      <c r="F74" s="11">
        <f>SUM(G74:N74)</f>
        <v>9805</v>
      </c>
      <c r="G74" s="16"/>
      <c r="H74" s="15"/>
      <c r="I74" s="16"/>
      <c r="J74" s="16"/>
      <c r="K74" s="15">
        <v>9805</v>
      </c>
      <c r="L74" s="16"/>
      <c r="M74" s="16"/>
      <c r="N74" s="16"/>
      <c r="O74" s="16"/>
      <c r="P74" s="16"/>
      <c r="Q74" s="17"/>
    </row>
    <row r="75" spans="1:17" ht="27" customHeight="1" thickBot="1">
      <c r="A75" s="19"/>
      <c r="B75" s="56">
        <v>85446</v>
      </c>
      <c r="C75" s="166" t="s">
        <v>31</v>
      </c>
      <c r="D75" s="167"/>
      <c r="E75" s="36">
        <f t="shared" si="10"/>
        <v>1400</v>
      </c>
      <c r="F75" s="93">
        <f>SUM(G75:N75)</f>
        <v>1400</v>
      </c>
      <c r="G75" s="58"/>
      <c r="H75" s="59"/>
      <c r="I75" s="58"/>
      <c r="J75" s="58"/>
      <c r="K75" s="59">
        <v>1400</v>
      </c>
      <c r="L75" s="58"/>
      <c r="M75" s="58"/>
      <c r="N75" s="58"/>
      <c r="O75" s="58"/>
      <c r="P75" s="58"/>
      <c r="Q75" s="63"/>
    </row>
    <row r="76" spans="1:17" ht="23.25" customHeight="1">
      <c r="A76" s="100">
        <v>900</v>
      </c>
      <c r="B76" s="101" t="s">
        <v>10</v>
      </c>
      <c r="C76" s="270" t="s">
        <v>40</v>
      </c>
      <c r="D76" s="271"/>
      <c r="E76" s="72">
        <f t="shared" si="10"/>
        <v>835000</v>
      </c>
      <c r="F76" s="108">
        <f aca="true" t="shared" si="11" ref="F76:F82">SUM(G76,H76,K76,L76,N76)</f>
        <v>730000</v>
      </c>
      <c r="G76" s="72">
        <f>SUM(G78,G79,G82)</f>
        <v>121000</v>
      </c>
      <c r="H76" s="72">
        <f>SUM(H78,H79,H82)</f>
        <v>0</v>
      </c>
      <c r="I76" s="72">
        <f>SUM(I78,I79,I82)</f>
        <v>0</v>
      </c>
      <c r="J76" s="72">
        <f>SUM(J78,J79,J82)</f>
        <v>0</v>
      </c>
      <c r="K76" s="72">
        <f>SUM(K77:K82)</f>
        <v>609000</v>
      </c>
      <c r="L76" s="72"/>
      <c r="M76" s="72"/>
      <c r="N76" s="72"/>
      <c r="O76" s="72">
        <f>SUM(O78,O79,O82)</f>
        <v>105000</v>
      </c>
      <c r="P76" s="104"/>
      <c r="Q76" s="112"/>
    </row>
    <row r="77" spans="1:17" ht="16.5" customHeight="1">
      <c r="A77" s="48"/>
      <c r="B77" s="74">
        <v>90003</v>
      </c>
      <c r="C77" s="186" t="s">
        <v>72</v>
      </c>
      <c r="D77" s="187"/>
      <c r="E77" s="30">
        <f>SUM(F77,O77)</f>
        <v>20000</v>
      </c>
      <c r="F77" s="30">
        <f>SUM(G77,H77,K77,L77,N77)</f>
        <v>20000</v>
      </c>
      <c r="G77" s="22"/>
      <c r="H77" s="22"/>
      <c r="I77" s="22"/>
      <c r="J77" s="22"/>
      <c r="K77" s="37">
        <v>20000</v>
      </c>
      <c r="L77" s="22"/>
      <c r="M77" s="22"/>
      <c r="N77" s="22"/>
      <c r="O77" s="22"/>
      <c r="P77" s="23"/>
      <c r="Q77" s="64"/>
    </row>
    <row r="78" spans="1:17" ht="15" customHeight="1">
      <c r="A78" s="19"/>
      <c r="B78" s="6">
        <v>90013</v>
      </c>
      <c r="C78" s="175" t="s">
        <v>41</v>
      </c>
      <c r="D78" s="175"/>
      <c r="E78" s="30">
        <f t="shared" si="10"/>
        <v>8000</v>
      </c>
      <c r="F78" s="30">
        <f t="shared" si="11"/>
        <v>8000</v>
      </c>
      <c r="G78" s="7"/>
      <c r="H78" s="11"/>
      <c r="I78" s="7"/>
      <c r="J78" s="7"/>
      <c r="K78" s="11">
        <v>8000</v>
      </c>
      <c r="L78" s="7"/>
      <c r="M78" s="7"/>
      <c r="N78" s="7"/>
      <c r="O78" s="7"/>
      <c r="P78" s="7"/>
      <c r="Q78" s="8"/>
    </row>
    <row r="79" spans="1:17" ht="12.75" customHeight="1">
      <c r="A79" s="19"/>
      <c r="B79" s="6">
        <v>90015</v>
      </c>
      <c r="C79" s="175" t="s">
        <v>42</v>
      </c>
      <c r="D79" s="175"/>
      <c r="E79" s="30">
        <f t="shared" si="10"/>
        <v>490000</v>
      </c>
      <c r="F79" s="36">
        <f t="shared" si="11"/>
        <v>430000</v>
      </c>
      <c r="G79" s="7"/>
      <c r="H79" s="7"/>
      <c r="I79" s="7"/>
      <c r="J79" s="7"/>
      <c r="K79" s="11">
        <v>430000</v>
      </c>
      <c r="L79" s="7"/>
      <c r="M79" s="7"/>
      <c r="N79" s="7"/>
      <c r="O79" s="11">
        <v>60000</v>
      </c>
      <c r="P79" s="7"/>
      <c r="Q79" s="8"/>
    </row>
    <row r="80" spans="1:17" ht="33.75" customHeight="1">
      <c r="A80" s="19"/>
      <c r="B80" s="18">
        <v>90019</v>
      </c>
      <c r="C80" s="278" t="s">
        <v>65</v>
      </c>
      <c r="D80" s="279"/>
      <c r="E80" s="75">
        <f>SUM(F80,O80)</f>
        <v>3000</v>
      </c>
      <c r="F80" s="75">
        <f t="shared" si="11"/>
        <v>3000</v>
      </c>
      <c r="G80" s="76"/>
      <c r="H80" s="76"/>
      <c r="I80" s="76"/>
      <c r="J80" s="76"/>
      <c r="K80" s="77">
        <v>3000</v>
      </c>
      <c r="L80" s="7"/>
      <c r="M80" s="7"/>
      <c r="N80" s="7"/>
      <c r="O80" s="11"/>
      <c r="P80" s="7"/>
      <c r="Q80" s="8"/>
    </row>
    <row r="81" spans="1:17" ht="33.75" customHeight="1">
      <c r="A81" s="19"/>
      <c r="B81" s="74">
        <v>90020</v>
      </c>
      <c r="C81" s="278" t="s">
        <v>58</v>
      </c>
      <c r="D81" s="279"/>
      <c r="E81" s="75">
        <f>SUM(F81,O81)</f>
        <v>2000</v>
      </c>
      <c r="F81" s="75">
        <f t="shared" si="11"/>
        <v>2000</v>
      </c>
      <c r="G81" s="7"/>
      <c r="H81" s="11"/>
      <c r="I81" s="7"/>
      <c r="J81" s="7"/>
      <c r="K81" s="77">
        <v>2000</v>
      </c>
      <c r="L81" s="7"/>
      <c r="M81" s="7"/>
      <c r="N81" s="7"/>
      <c r="O81" s="7"/>
      <c r="P81" s="7"/>
      <c r="Q81" s="8"/>
    </row>
    <row r="82" spans="1:17" ht="15" customHeight="1" thickBot="1">
      <c r="A82" s="60"/>
      <c r="B82" s="56">
        <v>90095</v>
      </c>
      <c r="C82" s="287" t="s">
        <v>59</v>
      </c>
      <c r="D82" s="288"/>
      <c r="E82" s="83">
        <f t="shared" si="10"/>
        <v>312000</v>
      </c>
      <c r="F82" s="83">
        <f t="shared" si="11"/>
        <v>267000</v>
      </c>
      <c r="G82" s="84">
        <v>121000</v>
      </c>
      <c r="H82" s="85"/>
      <c r="I82" s="85"/>
      <c r="J82" s="85"/>
      <c r="K82" s="84">
        <v>146000</v>
      </c>
      <c r="L82" s="58"/>
      <c r="M82" s="58"/>
      <c r="N82" s="58"/>
      <c r="O82" s="59">
        <v>45000</v>
      </c>
      <c r="P82" s="58"/>
      <c r="Q82" s="65"/>
    </row>
    <row r="83" spans="1:17" ht="15" customHeight="1" thickBot="1" thickTop="1">
      <c r="A83" s="123">
        <v>1</v>
      </c>
      <c r="B83" s="123">
        <v>2</v>
      </c>
      <c r="C83" s="181">
        <v>3</v>
      </c>
      <c r="D83" s="182"/>
      <c r="E83" s="124">
        <v>4</v>
      </c>
      <c r="F83" s="124">
        <v>5</v>
      </c>
      <c r="G83" s="124">
        <v>6</v>
      </c>
      <c r="H83" s="123">
        <v>7</v>
      </c>
      <c r="I83" s="123"/>
      <c r="J83" s="123"/>
      <c r="K83" s="124">
        <v>8</v>
      </c>
      <c r="L83" s="123">
        <v>9</v>
      </c>
      <c r="M83" s="123"/>
      <c r="N83" s="123">
        <v>10</v>
      </c>
      <c r="O83" s="123">
        <v>11</v>
      </c>
      <c r="P83" s="123"/>
      <c r="Q83" s="123">
        <v>12</v>
      </c>
    </row>
    <row r="84" spans="1:17" ht="26.25" customHeight="1" thickTop="1">
      <c r="A84" s="48">
        <v>921</v>
      </c>
      <c r="B84" s="54" t="s">
        <v>10</v>
      </c>
      <c r="C84" s="188" t="s">
        <v>43</v>
      </c>
      <c r="D84" s="189"/>
      <c r="E84" s="22">
        <f>SUM(F84,O84)</f>
        <v>1146463</v>
      </c>
      <c r="F84" s="72">
        <f>SUM(G84:N84)</f>
        <v>736900</v>
      </c>
      <c r="G84" s="22"/>
      <c r="H84" s="22">
        <f>SUM(H85:H88)</f>
        <v>729900</v>
      </c>
      <c r="I84" s="22">
        <f>SUM(I86:I87)</f>
        <v>0</v>
      </c>
      <c r="J84" s="22">
        <f>SUM(J86:J87)</f>
        <v>0</v>
      </c>
      <c r="K84" s="22">
        <f>SUM(K88)</f>
        <v>7000</v>
      </c>
      <c r="L84" s="23"/>
      <c r="M84" s="23"/>
      <c r="N84" s="23"/>
      <c r="O84" s="22">
        <f>SUM(O85:O88)</f>
        <v>409563</v>
      </c>
      <c r="P84" s="23"/>
      <c r="Q84" s="24"/>
    </row>
    <row r="85" spans="1:17" ht="26.25" customHeight="1">
      <c r="A85" s="48"/>
      <c r="B85" s="54">
        <v>92105</v>
      </c>
      <c r="C85" s="186" t="s">
        <v>73</v>
      </c>
      <c r="D85" s="187"/>
      <c r="E85" s="30">
        <f>SUM(F85,O85)</f>
        <v>320563</v>
      </c>
      <c r="F85" s="30">
        <f>SUM(G85:N85)</f>
        <v>0</v>
      </c>
      <c r="G85" s="22"/>
      <c r="H85" s="37"/>
      <c r="I85" s="22"/>
      <c r="J85" s="22"/>
      <c r="K85" s="22"/>
      <c r="L85" s="23"/>
      <c r="M85" s="23"/>
      <c r="N85" s="23"/>
      <c r="O85" s="157">
        <v>320563</v>
      </c>
      <c r="P85" s="23"/>
      <c r="Q85" s="24"/>
    </row>
    <row r="86" spans="1:17" ht="12.75">
      <c r="A86" s="19"/>
      <c r="B86" s="18">
        <v>92109</v>
      </c>
      <c r="C86" s="278" t="s">
        <v>44</v>
      </c>
      <c r="D86" s="279"/>
      <c r="E86" s="30">
        <f>SUM(F86,O86)</f>
        <v>324000</v>
      </c>
      <c r="F86" s="30">
        <f>SUM(G86:N86)</f>
        <v>324000</v>
      </c>
      <c r="G86" s="11"/>
      <c r="H86" s="11">
        <v>324000</v>
      </c>
      <c r="I86" s="7"/>
      <c r="J86" s="7"/>
      <c r="K86" s="11"/>
      <c r="L86" s="7"/>
      <c r="M86" s="7"/>
      <c r="N86" s="7"/>
      <c r="O86" s="37"/>
      <c r="P86" s="7"/>
      <c r="Q86" s="8"/>
    </row>
    <row r="87" spans="1:17" ht="12.75">
      <c r="A87" s="19"/>
      <c r="B87" s="105">
        <v>92116</v>
      </c>
      <c r="C87" s="269" t="s">
        <v>45</v>
      </c>
      <c r="D87" s="269"/>
      <c r="E87" s="38">
        <f t="shared" si="10"/>
        <v>405900</v>
      </c>
      <c r="F87" s="36">
        <f>SUM(G87:N87)</f>
        <v>405900</v>
      </c>
      <c r="G87" s="38"/>
      <c r="H87" s="38">
        <v>405900</v>
      </c>
      <c r="I87" s="149"/>
      <c r="J87" s="149"/>
      <c r="K87" s="38"/>
      <c r="L87" s="150"/>
      <c r="M87" s="150"/>
      <c r="N87" s="150"/>
      <c r="O87" s="38"/>
      <c r="P87" s="150"/>
      <c r="Q87" s="151"/>
    </row>
    <row r="88" spans="1:17" ht="13.5" thickBot="1">
      <c r="A88" s="60"/>
      <c r="B88" s="61">
        <v>92195</v>
      </c>
      <c r="C88" s="289" t="s">
        <v>59</v>
      </c>
      <c r="D88" s="290"/>
      <c r="E88" s="38">
        <f t="shared" si="10"/>
        <v>96000</v>
      </c>
      <c r="F88" s="57">
        <f>SUM(G88:N88)</f>
        <v>7000</v>
      </c>
      <c r="G88" s="57"/>
      <c r="H88" s="57">
        <v>0</v>
      </c>
      <c r="I88" s="66"/>
      <c r="J88" s="66"/>
      <c r="K88" s="57">
        <v>7000</v>
      </c>
      <c r="L88" s="67"/>
      <c r="M88" s="67"/>
      <c r="N88" s="67"/>
      <c r="O88" s="57">
        <v>89000</v>
      </c>
      <c r="P88" s="67"/>
      <c r="Q88" s="68"/>
    </row>
    <row r="89" spans="1:17" ht="12.75">
      <c r="A89" s="19">
        <v>926</v>
      </c>
      <c r="B89" s="53" t="s">
        <v>10</v>
      </c>
      <c r="C89" s="193" t="s">
        <v>46</v>
      </c>
      <c r="D89" s="193"/>
      <c r="E89" s="72">
        <f t="shared" si="10"/>
        <v>175000</v>
      </c>
      <c r="F89" s="55">
        <f>SUM(G89,K89,H89)</f>
        <v>175000</v>
      </c>
      <c r="G89" s="22"/>
      <c r="H89" s="22">
        <f>SUM(H90:H91)</f>
        <v>0</v>
      </c>
      <c r="I89" s="22" t="e">
        <f>SUM(#REF!,I90)</f>
        <v>#REF!</v>
      </c>
      <c r="J89" s="22" t="e">
        <f>SUM(#REF!,J90)</f>
        <v>#REF!</v>
      </c>
      <c r="K89" s="22">
        <f>SUM(K90,K91)</f>
        <v>175000</v>
      </c>
      <c r="L89" s="23"/>
      <c r="M89" s="23"/>
      <c r="N89" s="23"/>
      <c r="O89" s="22"/>
      <c r="P89" s="23"/>
      <c r="Q89" s="24"/>
    </row>
    <row r="90" spans="1:17" ht="17.25" customHeight="1">
      <c r="A90" s="19"/>
      <c r="B90" s="105">
        <v>92605</v>
      </c>
      <c r="C90" s="285" t="s">
        <v>71</v>
      </c>
      <c r="D90" s="285"/>
      <c r="E90" s="38">
        <f t="shared" si="10"/>
        <v>170000</v>
      </c>
      <c r="F90" s="38">
        <f>SUM(G90:N90)</f>
        <v>170000</v>
      </c>
      <c r="G90" s="15"/>
      <c r="H90" s="15"/>
      <c r="I90" s="16"/>
      <c r="J90" s="16"/>
      <c r="K90" s="15">
        <v>170000</v>
      </c>
      <c r="L90" s="16"/>
      <c r="M90" s="16"/>
      <c r="N90" s="16"/>
      <c r="O90" s="15"/>
      <c r="P90" s="16"/>
      <c r="Q90" s="17"/>
    </row>
    <row r="91" spans="1:17" ht="13.5" thickBot="1">
      <c r="A91" s="134"/>
      <c r="B91" s="152">
        <v>92695</v>
      </c>
      <c r="C91" s="286" t="s">
        <v>78</v>
      </c>
      <c r="D91" s="286"/>
      <c r="E91" s="32">
        <f t="shared" si="10"/>
        <v>5000</v>
      </c>
      <c r="F91" s="32">
        <f>SUM(G91:N91)</f>
        <v>5000</v>
      </c>
      <c r="G91" s="9"/>
      <c r="H91" s="12"/>
      <c r="I91" s="9"/>
      <c r="J91" s="9"/>
      <c r="K91" s="12">
        <v>5000</v>
      </c>
      <c r="L91" s="9"/>
      <c r="M91" s="9"/>
      <c r="N91" s="9"/>
      <c r="O91" s="9"/>
      <c r="P91" s="9"/>
      <c r="Q91" s="10"/>
    </row>
    <row r="92" spans="3:17" ht="13.5" thickTop="1">
      <c r="C92" s="291"/>
      <c r="D92" s="291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3:17" ht="12.75">
      <c r="C93" s="291"/>
      <c r="D93" s="291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3:17" ht="12.75">
      <c r="C94" s="291"/>
      <c r="D94" s="291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3:17" ht="12.75">
      <c r="C95" s="291"/>
      <c r="D95" s="291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3:17" ht="12.75">
      <c r="C96" s="291"/>
      <c r="D96" s="291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3:17" ht="12.75">
      <c r="C97" s="291"/>
      <c r="D97" s="291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3:17" ht="12.75">
      <c r="C98" s="291"/>
      <c r="D98" s="291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3:17" ht="12.75">
      <c r="C99" s="291"/>
      <c r="D99" s="291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3:17" ht="12.75">
      <c r="C100" s="291"/>
      <c r="D100" s="291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3:17" ht="12.75">
      <c r="C101" s="291"/>
      <c r="D101" s="291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3:17" ht="12.75">
      <c r="C102" s="291"/>
      <c r="D102" s="291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3:17" ht="12.75">
      <c r="C103" s="291"/>
      <c r="D103" s="291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3:17" ht="12.75">
      <c r="C104" s="291"/>
      <c r="D104" s="291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3:17" ht="12.75">
      <c r="C105" s="291"/>
      <c r="D105" s="291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3:17" ht="12.75">
      <c r="C106" s="291"/>
      <c r="D106" s="291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3:17" ht="12.75">
      <c r="C107" s="291"/>
      <c r="D107" s="291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3:17" ht="12.75">
      <c r="C108" s="291"/>
      <c r="D108" s="291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3:17" ht="12.75">
      <c r="C109" s="291"/>
      <c r="D109" s="291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3:17" ht="12.75">
      <c r="C110" s="291"/>
      <c r="D110" s="291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3:17" ht="12.75">
      <c r="C111" s="291"/>
      <c r="D111" s="291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3:17" ht="12.75">
      <c r="C112" s="291"/>
      <c r="D112" s="291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3:17" ht="12.75">
      <c r="C113" s="291"/>
      <c r="D113" s="291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3:17" ht="12.75">
      <c r="C114" s="291"/>
      <c r="D114" s="291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3:17" ht="12.75">
      <c r="C115" s="291"/>
      <c r="D115" s="291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3:17" ht="12.75">
      <c r="C116" s="291"/>
      <c r="D116" s="291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3:17" ht="12.75">
      <c r="C117" s="291"/>
      <c r="D117" s="291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3:17" ht="12.75">
      <c r="C118" s="291"/>
      <c r="D118" s="291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3:17" ht="12.75">
      <c r="C119" s="1"/>
      <c r="D119" s="1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5:17" ht="12.75"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5:17" ht="12.75"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</sheetData>
  <mergeCells count="129">
    <mergeCell ref="C38:D38"/>
    <mergeCell ref="C49:D49"/>
    <mergeCell ref="C59:D59"/>
    <mergeCell ref="C108:D108"/>
    <mergeCell ref="C104:D104"/>
    <mergeCell ref="C105:D105"/>
    <mergeCell ref="C96:D96"/>
    <mergeCell ref="C97:D97"/>
    <mergeCell ref="C98:D98"/>
    <mergeCell ref="C99:D99"/>
    <mergeCell ref="C109:D109"/>
    <mergeCell ref="C110:D110"/>
    <mergeCell ref="C106:D106"/>
    <mergeCell ref="C107:D107"/>
    <mergeCell ref="C111:D111"/>
    <mergeCell ref="C118:D118"/>
    <mergeCell ref="C112:D112"/>
    <mergeCell ref="C113:D113"/>
    <mergeCell ref="C114:D114"/>
    <mergeCell ref="C115:D115"/>
    <mergeCell ref="C116:D116"/>
    <mergeCell ref="C117:D117"/>
    <mergeCell ref="C100:D100"/>
    <mergeCell ref="C101:D101"/>
    <mergeCell ref="C102:D102"/>
    <mergeCell ref="C103:D103"/>
    <mergeCell ref="C92:D92"/>
    <mergeCell ref="C93:D93"/>
    <mergeCell ref="C94:D94"/>
    <mergeCell ref="C95:D95"/>
    <mergeCell ref="C89:D89"/>
    <mergeCell ref="C90:D90"/>
    <mergeCell ref="C91:D91"/>
    <mergeCell ref="C82:D82"/>
    <mergeCell ref="C84:D84"/>
    <mergeCell ref="C86:D86"/>
    <mergeCell ref="C87:D87"/>
    <mergeCell ref="C85:D85"/>
    <mergeCell ref="C83:D83"/>
    <mergeCell ref="C88:D88"/>
    <mergeCell ref="C79:D79"/>
    <mergeCell ref="C81:D81"/>
    <mergeCell ref="C63:D63"/>
    <mergeCell ref="C69:D69"/>
    <mergeCell ref="C64:D64"/>
    <mergeCell ref="C65:D65"/>
    <mergeCell ref="C66:D66"/>
    <mergeCell ref="C70:D70"/>
    <mergeCell ref="C80:D80"/>
    <mergeCell ref="C75:D75"/>
    <mergeCell ref="C56:D56"/>
    <mergeCell ref="C73:D73"/>
    <mergeCell ref="C76:D76"/>
    <mergeCell ref="C58:D58"/>
    <mergeCell ref="C61:D61"/>
    <mergeCell ref="C62:D62"/>
    <mergeCell ref="C67:D67"/>
    <mergeCell ref="C74:D74"/>
    <mergeCell ref="C68:D68"/>
    <mergeCell ref="F3:Q3"/>
    <mergeCell ref="G4:N4"/>
    <mergeCell ref="P4:Q4"/>
    <mergeCell ref="C32:D32"/>
    <mergeCell ref="C31:D31"/>
    <mergeCell ref="C26:D26"/>
    <mergeCell ref="C27:D27"/>
    <mergeCell ref="C28:D28"/>
    <mergeCell ref="C29:D29"/>
    <mergeCell ref="C16:D16"/>
    <mergeCell ref="K5:K6"/>
    <mergeCell ref="L5:M6"/>
    <mergeCell ref="F5:F6"/>
    <mergeCell ref="H10:J10"/>
    <mergeCell ref="L10:M10"/>
    <mergeCell ref="H5:J6"/>
    <mergeCell ref="C7:D9"/>
    <mergeCell ref="C14:D14"/>
    <mergeCell ref="C15:D15"/>
    <mergeCell ref="C17:D17"/>
    <mergeCell ref="O5:O6"/>
    <mergeCell ref="C11:D11"/>
    <mergeCell ref="C12:D12"/>
    <mergeCell ref="C13:D13"/>
    <mergeCell ref="E7:E9"/>
    <mergeCell ref="O10:P10"/>
    <mergeCell ref="G5:G6"/>
    <mergeCell ref="N5:N6"/>
    <mergeCell ref="P6:Q6"/>
    <mergeCell ref="F7:Q9"/>
    <mergeCell ref="A7:A9"/>
    <mergeCell ref="B7:B9"/>
    <mergeCell ref="C37:D37"/>
    <mergeCell ref="C21:D21"/>
    <mergeCell ref="C22:D22"/>
    <mergeCell ref="C10:D10"/>
    <mergeCell ref="C25:D25"/>
    <mergeCell ref="C24:D24"/>
    <mergeCell ref="C36:D36"/>
    <mergeCell ref="C35:D35"/>
    <mergeCell ref="C46:D46"/>
    <mergeCell ref="C47:D47"/>
    <mergeCell ref="A3:E6"/>
    <mergeCell ref="C34:D34"/>
    <mergeCell ref="C23:D23"/>
    <mergeCell ref="C33:D33"/>
    <mergeCell ref="C30:D30"/>
    <mergeCell ref="C18:D18"/>
    <mergeCell ref="C19:D19"/>
    <mergeCell ref="C20:D20"/>
    <mergeCell ref="C78:D78"/>
    <mergeCell ref="C51:D51"/>
    <mergeCell ref="C52:D52"/>
    <mergeCell ref="C60:D60"/>
    <mergeCell ref="C57:D57"/>
    <mergeCell ref="C53:D53"/>
    <mergeCell ref="C55:D55"/>
    <mergeCell ref="C77:D77"/>
    <mergeCell ref="C71:D71"/>
    <mergeCell ref="C72:D72"/>
    <mergeCell ref="C54:D54"/>
    <mergeCell ref="C39:D39"/>
    <mergeCell ref="C40:D40"/>
    <mergeCell ref="C43:D43"/>
    <mergeCell ref="C41:D41"/>
    <mergeCell ref="C42:D42"/>
    <mergeCell ref="C50:D50"/>
    <mergeCell ref="C48:D48"/>
    <mergeCell ref="C44:D44"/>
    <mergeCell ref="C45:D45"/>
  </mergeCells>
  <printOptions/>
  <pageMargins left="0.15748031496062992" right="0.5511811023622047" top="0.39" bottom="0.21" header="0.33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UG</cp:lastModifiedBy>
  <cp:lastPrinted>2005-12-21T14:14:18Z</cp:lastPrinted>
  <dcterms:created xsi:type="dcterms:W3CDTF">2002-10-24T05:15:23Z</dcterms:created>
  <dcterms:modified xsi:type="dcterms:W3CDTF">2006-01-09T09:06:31Z</dcterms:modified>
  <cp:category/>
  <cp:version/>
  <cp:contentType/>
  <cp:contentStatus/>
</cp:coreProperties>
</file>