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/>
  </bookViews>
  <sheets>
    <sheet name="zest. wg. wniosków PION " sheetId="5" r:id="rId1"/>
    <sheet name="Arkusz2" sheetId="3" r:id="rId2"/>
  </sheets>
  <definedNames>
    <definedName name="_GoBack" localSheetId="0">'zest. wg. wniosków PION '!$A$9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3" i="5" l="1"/>
  <c r="J177" i="5"/>
  <c r="J173" i="5"/>
  <c r="J164" i="5"/>
  <c r="J156" i="5"/>
  <c r="J152" i="5"/>
  <c r="J144" i="5"/>
  <c r="J125" i="5"/>
  <c r="J120" i="5"/>
  <c r="J116" i="5"/>
  <c r="J112" i="5"/>
  <c r="J99" i="5"/>
  <c r="J95" i="5"/>
  <c r="J83" i="5"/>
  <c r="J76" i="5"/>
  <c r="J74" i="5"/>
  <c r="J68" i="5"/>
  <c r="J60" i="5"/>
  <c r="J53" i="5"/>
  <c r="J46" i="5"/>
  <c r="J42" i="5"/>
  <c r="J35" i="5"/>
  <c r="J22" i="5"/>
  <c r="J14" i="5"/>
  <c r="C173" i="5" l="1"/>
  <c r="C74" i="5"/>
  <c r="C68" i="5"/>
  <c r="C26" i="5"/>
  <c r="C14" i="5"/>
  <c r="C183" i="5"/>
  <c r="C177" i="5"/>
  <c r="C164" i="5"/>
  <c r="C156" i="5"/>
  <c r="C152" i="5"/>
  <c r="C144" i="5"/>
  <c r="C136" i="5"/>
  <c r="E125" i="5"/>
  <c r="C120" i="5"/>
  <c r="C116" i="5"/>
  <c r="C112" i="5"/>
  <c r="C95" i="5"/>
  <c r="C99" i="5"/>
  <c r="C83" i="5"/>
  <c r="C76" i="5"/>
  <c r="C60" i="5"/>
  <c r="C53" i="5"/>
  <c r="C46" i="5"/>
  <c r="C42" i="5"/>
  <c r="C35" i="5"/>
  <c r="C30" i="5"/>
  <c r="C22" i="5"/>
  <c r="M137" i="5"/>
  <c r="O184" i="5"/>
  <c r="L14" i="5"/>
  <c r="L22" i="5"/>
  <c r="L26" i="5"/>
  <c r="L30" i="5"/>
  <c r="L35" i="5"/>
  <c r="L42" i="5"/>
  <c r="L46" i="5"/>
  <c r="L53" i="5"/>
  <c r="L60" i="5"/>
  <c r="L68" i="5"/>
  <c r="L74" i="5"/>
  <c r="L76" i="5"/>
  <c r="L83" i="5"/>
  <c r="L95" i="5"/>
  <c r="L99" i="5"/>
  <c r="L112" i="5"/>
  <c r="L116" i="5"/>
  <c r="L120" i="5"/>
  <c r="L125" i="5"/>
  <c r="L131" i="5"/>
  <c r="L136" i="5"/>
  <c r="L144" i="5"/>
  <c r="L152" i="5"/>
  <c r="L156" i="5"/>
  <c r="L164" i="5"/>
  <c r="L173" i="5"/>
  <c r="L177" i="5"/>
  <c r="L183" i="5"/>
  <c r="N179" i="5"/>
  <c r="N180" i="5"/>
  <c r="N182" i="5"/>
  <c r="N175" i="5"/>
  <c r="N176" i="5"/>
  <c r="N172" i="5"/>
  <c r="N171" i="5"/>
  <c r="N158" i="5"/>
  <c r="N159" i="5"/>
  <c r="N160" i="5"/>
  <c r="N161" i="5"/>
  <c r="N157" i="5"/>
  <c r="N155" i="5"/>
  <c r="N154" i="5"/>
  <c r="N149" i="5"/>
  <c r="N150" i="5"/>
  <c r="N151" i="5"/>
  <c r="N148" i="5"/>
  <c r="N140" i="5"/>
  <c r="N141" i="5"/>
  <c r="N142" i="5"/>
  <c r="N143" i="5"/>
  <c r="N132" i="5"/>
  <c r="N127" i="5"/>
  <c r="N128" i="5"/>
  <c r="N129" i="5"/>
  <c r="N130" i="5"/>
  <c r="N123" i="5"/>
  <c r="N124" i="5"/>
  <c r="N118" i="5"/>
  <c r="N119" i="5"/>
  <c r="N114" i="5"/>
  <c r="N109" i="5"/>
  <c r="N110" i="5"/>
  <c r="N111" i="5"/>
  <c r="N108" i="5"/>
  <c r="N97" i="5"/>
  <c r="N98" i="5"/>
  <c r="N94" i="5"/>
  <c r="N93" i="5"/>
  <c r="N81" i="5"/>
  <c r="N82" i="5"/>
  <c r="N77" i="5"/>
  <c r="N78" i="5"/>
  <c r="N71" i="5"/>
  <c r="N72" i="5"/>
  <c r="N73" i="5"/>
  <c r="N69" i="5"/>
  <c r="N63" i="5"/>
  <c r="N64" i="5"/>
  <c r="N66" i="5"/>
  <c r="N67" i="5"/>
  <c r="N59" i="5"/>
  <c r="N58" i="5"/>
  <c r="N57" i="5"/>
  <c r="N47" i="5"/>
  <c r="N44" i="5"/>
  <c r="N45" i="5"/>
  <c r="N41" i="5"/>
  <c r="N39" i="5"/>
  <c r="N31" i="5"/>
  <c r="N29" i="5"/>
  <c r="N27" i="5"/>
  <c r="N21" i="5"/>
  <c r="N20" i="5"/>
  <c r="N15" i="5"/>
  <c r="N10" i="5"/>
  <c r="N11" i="5"/>
  <c r="N12" i="5"/>
  <c r="N13" i="5"/>
  <c r="L184" i="5" l="1"/>
  <c r="M23" i="5"/>
  <c r="N23" i="5" s="1"/>
  <c r="M25" i="5"/>
  <c r="M28" i="5"/>
  <c r="N28" i="5" s="1"/>
  <c r="M32" i="5"/>
  <c r="N32" i="5" s="1"/>
  <c r="M33" i="5"/>
  <c r="N33" i="5" s="1"/>
  <c r="M34" i="5"/>
  <c r="N34" i="5" s="1"/>
  <c r="M36" i="5"/>
  <c r="N36" i="5" s="1"/>
  <c r="M40" i="5"/>
  <c r="N40" i="5" s="1"/>
  <c r="M43" i="5"/>
  <c r="N43" i="5" s="1"/>
  <c r="M48" i="5"/>
  <c r="N48" i="5" s="1"/>
  <c r="M52" i="5"/>
  <c r="M61" i="5"/>
  <c r="M62" i="5"/>
  <c r="N62" i="5" s="1"/>
  <c r="M65" i="5"/>
  <c r="N65" i="5" s="1"/>
  <c r="M70" i="5"/>
  <c r="N70" i="5" s="1"/>
  <c r="M75" i="5"/>
  <c r="N75" i="5" s="1"/>
  <c r="M79" i="5"/>
  <c r="N79" i="5" s="1"/>
  <c r="M80" i="5"/>
  <c r="N80" i="5" s="1"/>
  <c r="M84" i="5"/>
  <c r="N84" i="5" s="1"/>
  <c r="M96" i="5"/>
  <c r="N96" i="5" s="1"/>
  <c r="M100" i="5"/>
  <c r="N100" i="5" s="1"/>
  <c r="M106" i="5"/>
  <c r="M107" i="5"/>
  <c r="M113" i="5"/>
  <c r="N113" i="5" s="1"/>
  <c r="M115" i="5"/>
  <c r="M117" i="5"/>
  <c r="N117" i="5" s="1"/>
  <c r="M121" i="5"/>
  <c r="N121" i="5" s="1"/>
  <c r="M122" i="5"/>
  <c r="N122" i="5" s="1"/>
  <c r="M126" i="5"/>
  <c r="N126" i="5" s="1"/>
  <c r="M138" i="5"/>
  <c r="N138" i="5" s="1"/>
  <c r="M139" i="5"/>
  <c r="N139" i="5" s="1"/>
  <c r="M145" i="5"/>
  <c r="M153" i="5"/>
  <c r="N153" i="5" s="1"/>
  <c r="M162" i="5"/>
  <c r="N162" i="5" s="1"/>
  <c r="M163" i="5"/>
  <c r="N163" i="5" s="1"/>
  <c r="M165" i="5"/>
  <c r="N165" i="5" s="1"/>
  <c r="M169" i="5"/>
  <c r="N169" i="5" s="1"/>
  <c r="M170" i="5"/>
  <c r="M174" i="5"/>
  <c r="N174" i="5" s="1"/>
  <c r="M178" i="5"/>
  <c r="M181" i="5"/>
  <c r="N181" i="5" s="1"/>
  <c r="M9" i="5"/>
  <c r="N9" i="5" s="1"/>
  <c r="N178" i="5" l="1"/>
  <c r="M183" i="5"/>
  <c r="K30" i="5"/>
  <c r="M30" i="5" s="1"/>
  <c r="K14" i="5"/>
  <c r="M14" i="5" s="1"/>
  <c r="K22" i="5"/>
  <c r="M22" i="5" s="1"/>
  <c r="K26" i="5"/>
  <c r="K35" i="5"/>
  <c r="M35" i="5" s="1"/>
  <c r="K42" i="5"/>
  <c r="M42" i="5" s="1"/>
  <c r="K46" i="5"/>
  <c r="M46" i="5" s="1"/>
  <c r="K53" i="5"/>
  <c r="M53" i="5" s="1"/>
  <c r="K60" i="5"/>
  <c r="M60" i="5" s="1"/>
  <c r="K68" i="5"/>
  <c r="M68" i="5" s="1"/>
  <c r="K74" i="5"/>
  <c r="M74" i="5" s="1"/>
  <c r="K76" i="5"/>
  <c r="M76" i="5" s="1"/>
  <c r="K83" i="5"/>
  <c r="M83" i="5" s="1"/>
  <c r="K95" i="5"/>
  <c r="M95" i="5" s="1"/>
  <c r="K99" i="5"/>
  <c r="M99" i="5" s="1"/>
  <c r="K112" i="5"/>
  <c r="M112" i="5" s="1"/>
  <c r="K116" i="5"/>
  <c r="M116" i="5" s="1"/>
  <c r="K120" i="5"/>
  <c r="M120" i="5" s="1"/>
  <c r="K125" i="5"/>
  <c r="M125" i="5" s="1"/>
  <c r="K131" i="5"/>
  <c r="M131" i="5" s="1"/>
  <c r="K136" i="5"/>
  <c r="M136" i="5" s="1"/>
  <c r="K144" i="5"/>
  <c r="M144" i="5" s="1"/>
  <c r="K152" i="5"/>
  <c r="M152" i="5" s="1"/>
  <c r="K156" i="5"/>
  <c r="M156" i="5" s="1"/>
  <c r="K164" i="5"/>
  <c r="M164" i="5" s="1"/>
  <c r="K173" i="5"/>
  <c r="M173" i="5" s="1"/>
  <c r="K177" i="5"/>
  <c r="M177" i="5" s="1"/>
  <c r="K183" i="5"/>
  <c r="M26" i="5" l="1"/>
  <c r="K184" i="5"/>
  <c r="M184" i="5" l="1"/>
  <c r="N145" i="5"/>
  <c r="N92" i="5"/>
  <c r="N54" i="5"/>
  <c r="N35" i="5" l="1"/>
  <c r="N152" i="5"/>
  <c r="N95" i="5"/>
  <c r="N183" i="5"/>
  <c r="I183" i="5"/>
  <c r="C5" i="3"/>
  <c r="A5" i="3"/>
  <c r="C4" i="3"/>
  <c r="C6" i="3" s="1"/>
  <c r="A4" i="3"/>
  <c r="A6" i="3" s="1"/>
  <c r="C2" i="3"/>
  <c r="A2" i="3"/>
  <c r="C1" i="3"/>
  <c r="C3" i="3" s="1"/>
  <c r="A1" i="3"/>
  <c r="A3" i="3" s="1"/>
  <c r="I83" i="5"/>
  <c r="I60" i="5"/>
  <c r="I42" i="5"/>
  <c r="J30" i="5" l="1"/>
  <c r="N30" i="5" s="1"/>
  <c r="N60" i="5"/>
  <c r="N68" i="5"/>
  <c r="I68" i="5"/>
  <c r="J131" i="5"/>
  <c r="N131" i="5" s="1"/>
  <c r="C131" i="5"/>
  <c r="N42" i="5"/>
  <c r="J136" i="5"/>
  <c r="I136" i="5"/>
  <c r="I116" i="5"/>
  <c r="I95" i="5"/>
  <c r="I99" i="5"/>
  <c r="I35" i="5"/>
  <c r="I22" i="5"/>
  <c r="J26" i="5"/>
  <c r="N26" i="5" s="1"/>
  <c r="N136" i="5" l="1"/>
  <c r="J184" i="5"/>
  <c r="N177" i="5"/>
  <c r="N120" i="5"/>
  <c r="N99" i="5"/>
  <c r="I177" i="5" l="1"/>
  <c r="N173" i="5"/>
  <c r="I173" i="5"/>
  <c r="N164" i="5"/>
  <c r="I164" i="5"/>
  <c r="N156" i="5"/>
  <c r="I156" i="5"/>
  <c r="I152" i="5"/>
  <c r="N144" i="5"/>
  <c r="I144" i="5"/>
  <c r="I131" i="5"/>
  <c r="N125" i="5"/>
  <c r="I125" i="5"/>
  <c r="I120" i="5"/>
  <c r="N116" i="5"/>
  <c r="N112" i="5"/>
  <c r="I112" i="5"/>
  <c r="N83" i="5"/>
  <c r="N76" i="5"/>
  <c r="I76" i="5"/>
  <c r="N74" i="5"/>
  <c r="I74" i="5"/>
  <c r="N53" i="5"/>
  <c r="I53" i="5"/>
  <c r="N46" i="5"/>
  <c r="I46" i="5"/>
  <c r="I30" i="5"/>
  <c r="I26" i="5"/>
  <c r="N22" i="5"/>
  <c r="N14" i="5"/>
  <c r="I14" i="5"/>
  <c r="I184" i="5" l="1"/>
  <c r="N184" i="5"/>
  <c r="H184" i="5"/>
</calcChain>
</file>

<file path=xl/sharedStrings.xml><?xml version="1.0" encoding="utf-8"?>
<sst xmlns="http://schemas.openxmlformats.org/spreadsheetml/2006/main" count="238" uniqueCount="195">
  <si>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</si>
  <si>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</si>
  <si>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</si>
  <si>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</si>
  <si>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</si>
  <si>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</si>
  <si>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</si>
  <si>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</si>
  <si>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</si>
  <si>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</si>
  <si>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</si>
  <si>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</si>
  <si>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</si>
  <si>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</si>
  <si>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</si>
  <si>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</si>
  <si>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</si>
  <si>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</si>
  <si>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</si>
  <si>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</si>
  <si>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</si>
  <si>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</si>
  <si>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</si>
  <si>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</si>
  <si>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</si>
  <si>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</si>
  <si>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</si>
  <si>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</si>
  <si>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</si>
  <si>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</si>
  <si>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</si>
  <si>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</si>
  <si>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</si>
  <si>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</si>
  <si>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</si>
  <si>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</si>
  <si>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</si>
  <si>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</si>
  <si>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</si>
  <si>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>Budowa oświetlenia drogowego przy ul. Starodworskiej w Tychnowach - wykonanie</t>
  </si>
  <si>
    <t>Budowa oświetlenia drogowego przy ul.Bajecznej wzdłuż działek geod. nr 29-33 w Tychnowach - projekt</t>
  </si>
  <si>
    <t>Zakup linoleum na podłogę do świetlicy wiejskiej</t>
  </si>
  <si>
    <t>Zakup i montaż piaskownicy i huśtawki z dwoma siedziskami</t>
  </si>
  <si>
    <t>Zakup sprzętu nagłaśniającego i wieży do świetlicy wiejskiej</t>
  </si>
  <si>
    <t>Zakup sprzętu AGD do świetlicy wiejskiej</t>
  </si>
  <si>
    <t>Impreza integracyjna dla mieszkańców</t>
  </si>
  <si>
    <t>Organizacja imprezy kulturalno - sportowej dla mieszkańców sołectwa Janowo</t>
  </si>
  <si>
    <t>Budowa oświetlenia przy DW 529</t>
  </si>
  <si>
    <t>Organizacja spotkania kulturalno - sportowego</t>
  </si>
  <si>
    <t>Wyłożenie polbruku na boisku gminnym oraz obok wiaty</t>
  </si>
  <si>
    <t>Integracyjny wyjazd mieszkańców do parku rozrywki w Grudziądzu</t>
  </si>
  <si>
    <t>Zakup wyposażenia do Straży Pożarnej w Pastwie</t>
  </si>
  <si>
    <t>Zakup materiałów do wykonania hydroforu i wiaty dla klubu "Wisła - Korzeniewo"</t>
  </si>
  <si>
    <t>Wykonanie dokumentacji projektowej oświetlenia i chodnika na ulicy Kwidzyńskiej oraz montaż lamp i wykonanie chodnika</t>
  </si>
  <si>
    <t>Organizacja Dnia Dziecka dla mieszkańców Korzeniewa</t>
  </si>
  <si>
    <t>Zakup huśtawek i urządzeń siłowych</t>
  </si>
  <si>
    <t>Spotkanie integracyjne dla mieszkańców sołectwa Licze         (Dzień Dziecka)</t>
  </si>
  <si>
    <t>Remont budynku świetlicy wg. projektu dokumentacji</t>
  </si>
  <si>
    <t>Organizacja cyklu imprez</t>
  </si>
  <si>
    <t>Projekt modernizacji oświetlenia przy "Małej obwodnicy" oraz części Dankowa</t>
  </si>
  <si>
    <t>Piknik rodzinny</t>
  </si>
  <si>
    <t>Modernizacja boiska przy ul. Długiej w Marezie</t>
  </si>
  <si>
    <t xml:space="preserve">Zakup naczyń dla Koła Gospodyń Wiejskich </t>
  </si>
  <si>
    <t>Zakup fotopułapki na plac zabaw</t>
  </si>
  <si>
    <t>Organizacja festynu kulturalno - sportowego</t>
  </si>
  <si>
    <t>Utwardzenie drogi śródpolnej dz. Nr 176</t>
  </si>
  <si>
    <t>Wykonanie dokumentacji projektowej oraz budowa oświetlenia drogowego</t>
  </si>
  <si>
    <t>Spotkanie  kulturalno sportowe dla mieszkańców sołectwa Bronno</t>
  </si>
  <si>
    <t>Zagospodarowanie przesteni publicznej dla celów rekreacyjno - sportowych na działce nr 73/182 poprzez zakup i montaż małych bramek do piłki nożnej; zakup i montaż zjazdu linowego ( projekt i wykonanie).</t>
  </si>
  <si>
    <t>Organizacja spotkania sportowo kulturalnego dla mieszkańców sołectwa Obory</t>
  </si>
  <si>
    <t>Zagospodarowanie przestrzeni publicznej dla celów rekreacyjno - sportowych - projekt i wykonanie</t>
  </si>
  <si>
    <t xml:space="preserve">Organizacja imprezy kulturalno - sportowej  </t>
  </si>
  <si>
    <t>Spotkanie integracyjne mieszkańców sołectwa Ośno</t>
  </si>
  <si>
    <t>Wymiana nawierzchni miękkiej na brukową (kostka gminna) na drodze łączącej dwa osiedla</t>
  </si>
  <si>
    <t>Impreza integracyjna dla mieszkańców sołectwa Rozpędziny</t>
  </si>
  <si>
    <t>Budowa oświetlenia drogowego</t>
  </si>
  <si>
    <t>Spotkanie kulturalno sportowe dla msc. Gurcz</t>
  </si>
  <si>
    <t>Wykonanie 2 projektów oświetlenia dróg gminnych (w kierunku Grabówko 1 oraz Grabówko 34)</t>
  </si>
  <si>
    <t>Budowa chodznika w kierunku Szkoły w Nowym Dworze</t>
  </si>
  <si>
    <t>Integracja mieszkańców - Piknik Rodzinny</t>
  </si>
  <si>
    <t>Integracja mieszkańców - piknik rodzinny</t>
  </si>
  <si>
    <t>Zakup podgrzewacza wody warnik dla KGW</t>
  </si>
  <si>
    <t>Budowa chodnika w kierunku Szkoły w Nowym Dworze</t>
  </si>
  <si>
    <t>Doposażenie placu zabaw na terenie miejscowości Gurcz - boisko do koszykówki</t>
  </si>
  <si>
    <t>Zagospodarowanie przestrzeni publicznej dla celów rekreacyjno - sportowych na dz. Nr 73 Brokowo w tym : zakup i montaż piłkochwytów, zakup i montaż zjazdu linowego, zakup i montaż bujaków "Statek" i "Rybka" - projekt i wykonanie</t>
  </si>
  <si>
    <t>Zakup mundurów ognioodpornych dla OSP w Rakowcu</t>
  </si>
  <si>
    <t>Wyjazd na Kaszuby Seniorzy Rakowiec</t>
  </si>
  <si>
    <t>Dokończenie prac na dachu budynku przy ul. Szkolnej - budynek stowarzyszenia</t>
  </si>
  <si>
    <t>Wykonanie chodnika na ul. Szkolnej od nr 3 do końca ulicy</t>
  </si>
  <si>
    <t>Remont oświetlenia na działce nr 111/4</t>
  </si>
  <si>
    <t>Spotkanie integracyjne mieszkańców wsi Baldram</t>
  </si>
  <si>
    <t xml:space="preserve">Urządzenie miejsca spotkań na działce poprzez ułożenie płyt granitowych i zamontowania 2 ławek </t>
  </si>
  <si>
    <t>Nasadzenie kwiatów na działce nr 111/4</t>
  </si>
  <si>
    <t>Instalacja urządzeń siłowych, montaż na boisku gminnym oraz projekt</t>
  </si>
  <si>
    <t>Zagospodarowanie terenu na działce gminnej. Wybudowanie miejsc parkingowych</t>
  </si>
  <si>
    <t xml:space="preserve">Remont drogi gminnej </t>
  </si>
  <si>
    <r>
      <t>Budowa oświetlenia drogowego przy drodze powiatowej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 miejscowości Janowo - dokumentacja projektowa i montaż</t>
    </r>
  </si>
  <si>
    <t>Zakup farb do impregnacji wiaty</t>
  </si>
  <si>
    <t xml:space="preserve">Doposażenie placu zabaw w bujawki, karuzelę i ławki oraz grill murowany koło wiaty </t>
  </si>
  <si>
    <t xml:space="preserve">Przełożenie i wyłożenie płyt jomba na drodze </t>
  </si>
  <si>
    <t>Pomalowanie placu</t>
  </si>
  <si>
    <t xml:space="preserve">Zagospodarowanie działki gminnej poprzez postawienie altany </t>
  </si>
  <si>
    <t>Zakup sprzętu sportowego</t>
  </si>
  <si>
    <t>Rozbudowa i remont drogi osiedlowej wraz z infrastrukturą towarzyszącą ul. Osiedlowej w Tychnowach - projekt</t>
  </si>
  <si>
    <t>Spotkanie kulturalne sołectwa Szałwinek</t>
  </si>
  <si>
    <t>Spotkanie kulturalno sportowe z okazji Świąt Bożego Narodzenia</t>
  </si>
  <si>
    <t>Spotkanie kulturalno - sportowe z okazji Dnia Dziecka</t>
  </si>
  <si>
    <t>Budowa oświetlenia drogowego przy ul. Leśnej w Tychnowach - projekt</t>
  </si>
  <si>
    <t>Zakup wyposażenia dla OSP Pastwa</t>
  </si>
  <si>
    <t>Zakup materiałów (desek o grubości 25mm, wkrętów i kątowników matalowych) w celu zabudowy 3 ścian wiaty na wysokości 1100 mm</t>
  </si>
  <si>
    <t>Wykonanie ogrodzenia placu zabaw - dokończenie oraz montaż stojaka na rowery</t>
  </si>
  <si>
    <t>Zakup materiału na wykończenie altany</t>
  </si>
  <si>
    <t>Spotkanie i imprezy integracyjne</t>
  </si>
  <si>
    <t>Zakup sprzętu audio</t>
  </si>
  <si>
    <t>wyk. %</t>
  </si>
  <si>
    <t>Uwagi</t>
  </si>
  <si>
    <t>Wykonano utwardzenie nawierzchni pod altaną z kostki betonowej gr. 6 cm. Zlecono na podstawie umowy przetargowej nr ZP. 272,1.2019-2. Wykonawca Tereny Zielone. Termin realizacji do 6 maja 2019r.</t>
  </si>
  <si>
    <t>Zakupiono wyposażenie dla OSP Pastwa w postaci 6 szt. węży gaśniczych WK 42/20 ŁA GIL</t>
  </si>
  <si>
    <t>Zakupiono wyposażenie dla OSP Pastwa w postaci rozsiewacza sorbentów  oraz  3 szt.węża do motopompy WK 75-20</t>
  </si>
  <si>
    <t>Zagospodarowanie działki rekracyjno - sportowej nr 240/3 poprzez:                                                                                    - doprowadzenie instalacji zasilającej wiatę w energię elektryczną ( skrzynka elektryczna na słupie, który oświetlałby wiatę);                                                                                      - pokrycie wiaty blachodachówką plus montaż rynien;                                        - budowa ogrodzenia wzdłuż boiska od strony ulicy</t>
  </si>
  <si>
    <t xml:space="preserve">Wykonano utwardzenie drogi śródpolnej gruzem. Wykonawca P.H.M.B. Eugeniusz Miklewicz </t>
  </si>
  <si>
    <t>Wykonano utwardzenie nawierzchni pod parking z kostki betonowej gr. 8 cm. Zlecono na podstawie umowy przetargowej nr ZP. 272,1.2019-2. Wykonawca Tereny Zielone. Termin realizacji do 13 maja 2019r.</t>
  </si>
  <si>
    <t>Zakupiono sprzęt AGD do świetlicy wiejskiej na kwotę 2.440,30 zł</t>
  </si>
  <si>
    <t>Zakupiono sprzęt nagłaśniający na kwotę 3.448,00 zł.</t>
  </si>
  <si>
    <t>Podpisano umowę na wykonanie dokumentacji projektowej oświetlenia w Tychnowach. Termin realizacji do 27.09.2019r Wartość dokumentacji to 6.642,00zł..</t>
  </si>
  <si>
    <t>Organizacja spotkanie sportowego w Lipiankach (spotkanie rekreacyjno - sportowe)</t>
  </si>
  <si>
    <t>Doposażenie placu zabaw w ściankę wspinaczkową projekt i realizacja oraz siłowni zewnętrznej (2 elementy)</t>
  </si>
  <si>
    <r>
      <t>Wraz z GOK-iem zorganizowano przedsięwzięcie dotyczące realizacji zadania o charakterze kulturalno- sportowym w miesiącu czerwcu z okazji dnia dziecka</t>
    </r>
    <r>
      <rPr>
        <sz val="10"/>
        <rFont val="Czcionka tekstu podstawowego"/>
        <charset val="238"/>
      </rPr>
      <t>.</t>
    </r>
  </si>
  <si>
    <r>
      <t xml:space="preserve">Zlecono wykonanie zadań objętych niniejszą dokumentacją projektową. Wartość zadania 19.885,00 zł. Termin realizacji do 08.07.2019r. </t>
    </r>
    <r>
      <rPr>
        <sz val="10"/>
        <rFont val="Czcionka tekstu podstawowego"/>
        <charset val="238"/>
      </rPr>
      <t>Wykonano przez Zakład Kamieniarski Marek Paprocki.</t>
    </r>
  </si>
  <si>
    <t>Zlecono wykonanie remontu drogi płytami jomba na podstawie umowy przetargowej nr ZP.272.1.2019-4. Wartość robót 17.538,66 zł. Wykonawca Tereny Zielone. Termin realizacji 20 maja 2019r.</t>
  </si>
  <si>
    <t>Podpisano umowę na wykonanie dokumentacji projektowej oświetlenia w Gurczu. Termin realizacji do 27.09.2019r Wartość dokumentacji to 4.059,00zł.</t>
  </si>
  <si>
    <t>Podpisano umowę na wykonanie dokumentacji projektowej oświetlenia w Janowie. Termin realizacji do 27.09.2019r Wartość dokumentacji to 5.535,00zł.</t>
  </si>
  <si>
    <t>sołectwo we własnym zakresie</t>
  </si>
  <si>
    <t>Zlecono dokumentację projektową na doposażenie terenu rekreacyjno- sportowego na kwotę 1.168,50zł. Ogłoszono trzeci przetarg na dostawę i montaż urządzeń placu zabaw, ponieważ dwa poprzednie trzeba było odrzucić przez niewystarczające środki przeznaczone na niniejsze zadanie. Wyłoniono wykonawcę- firma ARGON. Wartość 2.083,62zł. termin realizacji 23.09.2019r.</t>
  </si>
  <si>
    <t>Ogłoszono trzeci przetarg na dostawę i montaż urządzeń placu zabaw, ponieważ dwa poprzednie trzeba było odrzucić przez niewystarczające środki przeznaczone na niniejsze zadanie. Wyłoniono wykonawcę- firma ARGON. Wartość 5.547,30zł termin realizacji 23.09.2019r.</t>
  </si>
  <si>
    <r>
      <t xml:space="preserve">Zakup grilla i bujaka </t>
    </r>
    <r>
      <rPr>
        <b/>
        <sz val="11"/>
        <color theme="1"/>
        <rFont val="Times New Roman"/>
        <family val="1"/>
        <charset val="238"/>
      </rPr>
      <t>"Motorek"</t>
    </r>
    <r>
      <rPr>
        <sz val="11"/>
        <color theme="1"/>
        <rFont val="Times New Roman"/>
        <family val="1"/>
        <charset val="238"/>
      </rPr>
      <t xml:space="preserve"> na wiejski plac zabaw - projekt i montaż</t>
    </r>
  </si>
  <si>
    <t>Wymiana wyeksploatowanych urządzeń placu zabaw</t>
  </si>
  <si>
    <t>Wykonanie utwardzenia nawierzchni przy budynku OSP</t>
  </si>
  <si>
    <t xml:space="preserve">Zakup narzędzi do utrzymania terenu- rekreacyjno- sportowego </t>
  </si>
  <si>
    <t xml:space="preserve">Modernizacja drogi gminnej </t>
  </si>
  <si>
    <t>Zagospodarowanie przestrzeni publicznej dla celów rekreacyjno- sportowych poprzez zakup i montaż stożka linowego</t>
  </si>
  <si>
    <t>Spotkanie kulturalno- sportowe dla mieszkańców Górek</t>
  </si>
  <si>
    <t>Zaprojektowanie i montaż piłkochwytów</t>
  </si>
  <si>
    <t>Projekt- D. Łukiańczyk, Wykonanie B.Cichowlaz</t>
  </si>
  <si>
    <t>Rakowice</t>
  </si>
  <si>
    <t>Zlecono. Termin realizacji do 15.11.2019</t>
  </si>
  <si>
    <t>Zlecono. Termin realizacji do 30.11.2019</t>
  </si>
  <si>
    <t>Przy udziale środków własnych gminy, nadzoruje M. Rzepny</t>
  </si>
  <si>
    <r>
      <t xml:space="preserve">Podpisano umowę na wykonanie dokumentacji projektowej oświetlenia w Korzeniewie. Termin realizacji do 27.09.2019r Wartość dokumentacji to 9.102,00zł. </t>
    </r>
    <r>
      <rPr>
        <b/>
        <sz val="10"/>
        <rFont val="Czcionka tekstu podstawowego"/>
        <charset val="238"/>
      </rPr>
      <t>Zlecono wykonanie chodnika- termin realizacji do 15.11.2019</t>
    </r>
  </si>
  <si>
    <t>Wykonawcą Tereny Zielone Marianna Kędziora, zlecono. Termin realizacji do 30.11.2019</t>
  </si>
  <si>
    <t>Zlecono. Termin wykonania 30.11.2019</t>
  </si>
  <si>
    <t>Zlecono remont oświetlenia. Wartość zadania 2.800,00 zł. Termin realizacji do 08.07.2019r. Wykonano przez firmę PRĄDEX + OMS malowanie słupów oświetleniowych 200,00 zł</t>
  </si>
  <si>
    <t>Wykonanie pokrycia dachy altany plus wykonanie</t>
  </si>
  <si>
    <t>Zlecono dokumentację projektową na kwotę 1 168,50 zł. Opracowano dokumentację.
Zlecono wykonanie piłkochwytów, bramy wjazdowej, remont starego piłkochwytu i boksów zawodników rezerwowych-  Wykonawca Barbara Cichowlaz, termin realizacji 15.11.2019r. - 37 374,18zł</t>
  </si>
  <si>
    <t>Naprawa urządzeń na placu zabaw</t>
  </si>
  <si>
    <t>Zakup namiotu</t>
  </si>
  <si>
    <t>wykonanie na 3.12.2019</t>
  </si>
  <si>
    <t xml:space="preserve">inspektor </t>
  </si>
  <si>
    <t>projekty, roboty, zakupy</t>
  </si>
  <si>
    <t>Zlecono prace naprawcze budynku Stowarzyszenia. Materiał na pokrycie dachu zakupiony ze środków Stowarzyszenia, koszt robót objęty zadaniem. Wykonawca DAW-MAR w ramach umowy przetargowej nr ZP.272.47.2018</t>
  </si>
  <si>
    <t>WYKONANIE WYDATKÓW w ramach Funduszu Sołeckiego za rok 2019</t>
  </si>
  <si>
    <t>Załącznik Nr 12a</t>
  </si>
  <si>
    <t>do Sprawozdania z wykonania</t>
  </si>
  <si>
    <t xml:space="preserve"> budżetu za 2019 rok          </t>
  </si>
  <si>
    <t>Podpisano umowę na wykonanie oświetlenia w Brachlewie. Zakres robót to budowa sieci kablowej 0,4kV oświetleniowej wraz ze słupami 
i szafką oświetleniową wzdłuż działki geodezyjnej nr 172. Termin realizacji do 30.08.2019r. (Wykonano. Jesteśmy w trakcie zawarcia umowy kompleksowej z Energa Obrót w celu założenia licznika. Podpisano umowę z ZDW w sprawie przekazania gruntów części pasa drogowego, która stanowić będzie załącznik do umowy kompleksowej z Energa Obrót). Wykonawca FHU Józef Tocha. Wykonano przy udziale środków własnych gminy. Wartość 30.464,47zł.</t>
  </si>
  <si>
    <t>Wraz z GOK-iem zorganizowano przedsięwzięcie dotyczące realizacji zadania o charakterze kulturalno- sportowym w miesiącu czerwcu 
z okazji dnia dziecka.</t>
  </si>
  <si>
    <t>Zorganizowano wyjazd mieszkańców sołectwa do MEGA- PARKu 
w Grudziądzu. Wartość 874,00 zł.</t>
  </si>
  <si>
    <t>Zlecono wykonanie utwardzenia nawierzchni chodnika z kostki betonowej gr. 6cm na podstawie umowy przetargowej nr ZP. 272,1.2019-2. Wykonawca Tereny Zielone. Wartość robót 25.013,79 zł. Termin realizacji do 24.06.2019r.</t>
  </si>
  <si>
    <t>Wykonano utwardzenie nawierzchni chodnika w kierunku szkoły 
w Nowym Dworze z kostku betonowej gr. 6 cm. Zlecono na podstawie umowy przetargowej nr ZP. 272,1.2019-2. Wykonawca Tereny Zielone. Termin realizacji do 6 maja 2019r. Wartość 24.397,00zł. Zadanie realizowane przy udziale środków sołectwa Nowy Dwór w ramach współnego przedsięwzięcia.</t>
  </si>
  <si>
    <t>Wraz z GOK-iem zorganizowano przedsięwzięcie dotyczące realizacji zadania o charakterze kulturalno- sportowym w miesiącu czerwcu
z okazji dnia dziecka.</t>
  </si>
  <si>
    <t>Wraz z GOK-iem zorganizowano przedsięwzięcie dotyczące realizacji zadania o charakterze kulturalno- sportowym w miesiącu czerwcu
 z okazji dnia dziecka.</t>
  </si>
  <si>
    <t xml:space="preserve">Zlecono wykonanie remontu budynku świetlicy w ramach umowy przetargowej nr ZP.272.47.2018. Wykonawca DAW-MAR, termin realizacji 19.08.2019r. Rozliczenie nastąpi po przedłożeniu przez wykonawcę kosztorysów powykonawczych. </t>
  </si>
  <si>
    <t>Zakupiono materiały do wykonania hydroforu na kwotę 9.066,38 zł.</t>
  </si>
  <si>
    <t>Wykonano utwardzenie nawierzchni z kostki betonowej gr. 6 cm 
w związku z budową chodnika w kierunku szkoły w Nowym Dworze. Zlecono na podstawie umowy przetargowej nr ZP. 272,1.2019-2. Wykonawca Tereny Zielone. Termin realizacji do 30 kwietnia 2019r.Zadanie realizowane przy udziale środków FS Grabówko na łączną kwotę 24.397,00 zł.</t>
  </si>
  <si>
    <t>Zlecono dokumentację projektową na doposażenie terenu rekreacyjno- sportowego na kwotę 1.168,50 zł. Ogłoszono trzeci przetarg na dostawę i montaż urządzeń placu zabaw, ponieważ dwa poprzednie trzeba było odrzucić przez niewystarczające środki przeznaczone na niniejsze zadanie. Wyłoniono wykonawcę- firma ARGON. Wartość 3.825,30 zł. termin realizacji 23.09.2019r. Rozstrzygnięcie 25.07.2019r. Ogłoszono przetarg na dostawę i montaż urządzeń siłowych. Wyłoniono wykonawcę- firma Fit Park. Zrealizowano. Wartość 11.008,50 zł.</t>
  </si>
  <si>
    <t>Zrealizowano wyjazd na Kaszuby. Środki przeznaczono na wstęp do Izby Kuchni Regionalnej w Zgorzalem. Koszt 1.205,00 zł.</t>
  </si>
  <si>
    <t xml:space="preserve">Zlecono wykonanie firmie Tereny Zielone, wykonanie do 20.12.2019r.
 13 899,00zł 
</t>
  </si>
  <si>
    <r>
      <t>Podpisano umowę na wykonanie oświetlenia w Tychnowach. Zakres robót to budowa sieci kablowej 0,4kV oświetleniowej wraz
 z dowieszeniami opraw na istniejących słupach wzdłuż ul. Starodworskiej oraz z montażem szafki oświetleniowej . Termin realizacji do 25.04.2019r.</t>
    </r>
    <r>
      <rPr>
        <sz val="10"/>
        <rFont val="Czcionka tekstu podstawowego"/>
        <charset val="238"/>
      </rPr>
      <t xml:space="preserve"> Wykonawca FHU Józef Tocha.</t>
    </r>
  </si>
  <si>
    <t>Podpisano umowę na wykonanie dokumentacji projektowej oświetlenia w Tychnowach. Termin realizacji do 20.12.2019r Wartość dokumentacji to 7.300,00 zł.</t>
  </si>
  <si>
    <t>Zlecono. Termin wykonania 15.11.2019 r.</t>
  </si>
  <si>
    <t>Zlecono dokumentację projektową na doposażenie terenu rekreacyjno- sportowego na kwotę 1.168,50zł. Termin opracowania dokumentacji 31.07.2019 r. (wykonano projekt)  
Zlecono wykonanie ogrodzenia i pokrycie wiaty blachodachówką- Wykonawca Barbara Cichowlaz, termin realizacji 08.11.2019r.
- 27 600,00 zł</t>
  </si>
  <si>
    <t>Podpisano umowę na wykonanie dokumentacji projektowej oświetlenia w Grabówku. Termin realizacji do 27.09.2019r Wartość dokumentacji to 11.562,00 zł.</t>
  </si>
  <si>
    <t>Zlecono wykonanie dokumentacji projektowej na doposażenie terenu rekreacyjno- sportowego w urządzenia siłowe. Wartość dokumentacji to 1.168,50zł. Ogłoszono przetarg oraz wyłoniono wykonawcę- firmę FitPark. Wykonano roboty związane z dostawą i montażem urządzeń siłowych. Wartość robót 9.471,00 zł.</t>
  </si>
  <si>
    <t>Podpisano umowę na wykonanie dokumentacji projektowej oświetlenia w Dankowie. Termin realizacji do 27.09.2019r Wartość dokumentacji to 9.102,00 zł.</t>
  </si>
  <si>
    <r>
      <t>Wykonanie dokumentacji projektowej na doposażenie terenu rekreacyjno- sportowego w urządzenia placu zabaw. Wartość dokumentacji to 1.168,50 zł.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Ogłoszono trzeci przetarg na dostawę 
i montaż urządzeń placu zabaw, ponieważ dwa poprzednie trzeba było odrzucić przez niewystarczające środki przeznaczone na niniejsze zadanie. Wyłoniono wykonawcę- firma ARGON. Wartość 16.389,75 zł termin realizacji 23.09.2019r.</t>
    </r>
  </si>
  <si>
    <t>Podpisano umowę na wykonanie dokumentacji projektowej oświetlenia w Bronnie. Termin realizacji do 27.09.2019r Wartość dokumentacji to 8.487,00 zł.</t>
  </si>
  <si>
    <t>Zlecono dokumentację projektową na doposażenie terenu rekreacyjno- sportowego na kwotę 1.168,50 zł. Ogłoszono trzeci przetarg na dostawę i montaż urządzeń placu zabaw, ponieważ dwa poprzednie trzeba było odrzucić przez niewystarczające środki przeznaczone na niniejsze zadanie. Wyłoniono wykonawcę- firma ARGON. Wartość 12.177,00 zł termin realizacji 23.09.2019r.</t>
  </si>
  <si>
    <t>Wykonano ogrodzenie placu zabaw wraz z montażem stojaka na rowery. Wykonawca Zakład Produkcyjno - Handlowy Barbara Cichowlaz. Koszt zadania 4.970,00 zł. Termin realizacji 31.05.2019r. Zrealizowano.</t>
  </si>
  <si>
    <t>Zlecono dokumentację projektową na doposażenie terenu rekreacyjno- sportowego na kwotę 1.168,50 zł. Ogłoszono przetarg na dostawę i montaż urządzeń placu zabaw, wyłoniono wykonawcę. Termin realizacji 9.08.2019r. Wartość 11.263,11 zł. Karuzela będzie montowana przez ARGON termin realizacji 23.09.2019r. Wartość 5.965,50 zł</t>
  </si>
  <si>
    <t>Zlecono wykonanie wymiany nawierzchni firmie SAKS Sławomir Stasiński, wartość 9 900,00 zł, termin 9.09.2019</t>
  </si>
  <si>
    <t>Zlecono dokumentację projektową na doposażenie terenu rekreacyjno- sportowego na kwotę 1.168,50 zł. Ogłoszono trzeci przetarg na dostawę i montaż urządzeń placu zabaw, ponieważ dwa poprzednie trzeba było odrzucić przez niewystarczające środki przeznaczone na niniejsze zadanie. Wyłoniono wykonawcę- firma ARGON. Wartość 5.116,80 zł. termin realizacji 23.09.2019r.</t>
  </si>
  <si>
    <t>Zlecono dokumentację projektową na doposażenie terenu rekreacyjno- sportowego na kwotę 1.168,50 zł. Ogłoszono trzeci przetarg na dostawę i montaż urządzeń placu zabaw, ponieważ dwa poprzednie trzeba było odrzucić przez niewystarczające środki przeznaczone na niniejsze zadanie. Wyłoniono wykonawcę- firma ARGON. Wartość 12.228,66 zł. Realizacja przy udziale środków własnych gminy.termin realizacji 23.09.2019r.</t>
  </si>
  <si>
    <r>
      <t xml:space="preserve">Zlecono na podstawie umowy przetargowej nr ZP. 272,1.2019-2. Wykonawca Tereny Zielone. Termin realizacji do 24 czerwca 2019r. Zadanie realizowane przy udziale środków własnych gminy. </t>
    </r>
    <r>
      <rPr>
        <b/>
        <sz val="10"/>
        <rFont val="Czcionka tekstu podstawowego"/>
        <charset val="238"/>
      </rPr>
      <t>Wartość 32.572,00 zł</t>
    </r>
  </si>
  <si>
    <t xml:space="preserve">Zlecono dokumentację projektową na doposażenie terenu rekreacyjno- sportowego na kwotę 1.168,50 zł. Ogłoszono przetarg na dostawę 
i montaż urządzeń placu zabaw, wyłoniono wykonawcę. Termin realizacji 9.08.2019r. Wartość 3.997,75 zł. Ogłoszono przetarg na dostawę i montaż urządzeń siłowych. Wyłoniono wykonawcę- firma Fit Park. Termin realizacji 04.08.2019r. Wartość 10.885,50 zł. Zrealizowano. </t>
  </si>
  <si>
    <t>Zlecono wykonanie dokumentacji projektowej na wykonanie remontu drogi osiedlowej wraz z infrastrukturą towarzyszącą. Wartość dokumentacji to 9.225,00 zł. Termin realizacji 31.07.2019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</si>
</sst>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%"/>
  </numFmts>
  <fonts count="17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0000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478">
    <xf numFmtId="0" fontId="0" fillId="0" borderId="0" xfId="0"/>
    <xf numFmtId="0" fontId="1" fillId="0" borderId="0" xfId="0" applyFont="1" applyAlignment="1"/>
    <xf numFmtId="4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/>
    </xf>
    <xf numFmtId="0" fontId="12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006600"/>
      <color rgb="FF0099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8"/>
  <sheetViews>
    <sheetView tabSelected="1" topLeftCell="A183" zoomScaleNormal="100" workbookViewId="0">
      <pane xSplit="1" topLeftCell="B1" activePane="topRight" state="frozen"/>
      <selection pane="topRight" activeCell="B202" sqref="B202"/>
    </sheetView>
  </sheetViews>
  <sheetFormatPr defaultRowHeight="15"/>
  <cols>
    <col min="1" max="1" width="3" style="6" customWidth="1"/>
    <col min="2" max="2" width="13.625" style="35" customWidth="1"/>
    <col min="3" max="3" width="15.5" style="29" customWidth="1"/>
    <col min="4" max="4" width="24.375" style="30" customWidth="1"/>
    <col min="5" max="5" width="5.75" style="19" customWidth="1"/>
    <col min="6" max="6" width="7" style="19" customWidth="1"/>
    <col min="7" max="7" width="4.75" style="19" customWidth="1"/>
    <col min="8" max="9" width="9.75" style="11" customWidth="1"/>
    <col min="10" max="10" width="9.625" style="9" customWidth="1"/>
    <col min="11" max="11" width="11.625" style="11" customWidth="1"/>
    <col min="12" max="13" width="9.75" style="11" customWidth="1"/>
    <col min="14" max="14" width="7.75" style="127" customWidth="1"/>
    <col min="15" max="15" width="9.625" style="10" customWidth="1"/>
    <col min="16" max="16" width="52.375" customWidth="1"/>
    <col min="17" max="17" width="14.75" customWidth="1"/>
    <col min="18" max="18" width="9.875" bestFit="1" customWidth="1"/>
    <col min="19" max="19" width="13" customWidth="1"/>
  </cols>
  <sheetData>
    <row r="1" spans="1:17" ht="15" customHeight="1">
      <c r="A1" s="1"/>
      <c r="B1" s="34"/>
      <c r="D1" s="29"/>
      <c r="H1" s="430"/>
      <c r="I1" s="430"/>
    </row>
    <row r="2" spans="1:17">
      <c r="A2" s="1"/>
      <c r="B2" s="34"/>
      <c r="D2" s="29"/>
      <c r="H2" s="431"/>
      <c r="I2" s="431"/>
      <c r="J2" s="431"/>
      <c r="K2" s="125"/>
      <c r="L2" s="125"/>
      <c r="M2" s="125"/>
      <c r="N2" s="128"/>
      <c r="P2" s="240" t="s">
        <v>161</v>
      </c>
      <c r="Q2" s="240"/>
    </row>
    <row r="3" spans="1:17">
      <c r="A3" s="1"/>
      <c r="B3" s="34"/>
      <c r="D3" s="29"/>
      <c r="H3" s="431"/>
      <c r="I3" s="431"/>
      <c r="J3" s="431"/>
      <c r="K3" s="125"/>
      <c r="L3" s="125"/>
      <c r="M3" s="125"/>
      <c r="N3" s="128"/>
      <c r="P3" s="240" t="s">
        <v>162</v>
      </c>
      <c r="Q3" s="240"/>
    </row>
    <row r="4" spans="1:17">
      <c r="A4" s="1"/>
      <c r="B4" s="34"/>
      <c r="D4" s="29"/>
      <c r="H4" s="431"/>
      <c r="I4" s="431"/>
      <c r="J4" s="431"/>
      <c r="K4" s="125"/>
      <c r="L4" s="125"/>
      <c r="M4" s="125"/>
      <c r="N4" s="128"/>
      <c r="P4" s="240" t="s">
        <v>163</v>
      </c>
      <c r="Q4" s="240"/>
    </row>
    <row r="5" spans="1:17">
      <c r="A5" s="26"/>
      <c r="B5" s="131" t="s">
        <v>160</v>
      </c>
      <c r="C5" s="131"/>
      <c r="D5" s="131"/>
      <c r="H5" s="431"/>
      <c r="I5" s="431"/>
      <c r="J5" s="431"/>
      <c r="K5" s="125"/>
      <c r="L5" s="125"/>
      <c r="M5" s="125"/>
      <c r="N5" s="128"/>
    </row>
    <row r="6" spans="1:17">
      <c r="A6" s="5"/>
    </row>
    <row r="7" spans="1:17">
      <c r="A7" s="5"/>
    </row>
    <row r="8" spans="1:17" ht="38.25">
      <c r="A8" s="3" t="s">
        <v>0</v>
      </c>
      <c r="B8" s="36" t="s">
        <v>1</v>
      </c>
      <c r="C8" s="432" t="s">
        <v>2</v>
      </c>
      <c r="D8" s="433"/>
      <c r="E8" s="20" t="s">
        <v>3</v>
      </c>
      <c r="F8" s="20" t="s">
        <v>4</v>
      </c>
      <c r="G8" s="20" t="s">
        <v>5</v>
      </c>
      <c r="H8" s="4" t="s">
        <v>38</v>
      </c>
      <c r="I8" s="4" t="s">
        <v>6</v>
      </c>
      <c r="J8" s="8" t="s">
        <v>35</v>
      </c>
      <c r="K8" s="4" t="s">
        <v>158</v>
      </c>
      <c r="L8" s="228" t="s">
        <v>157</v>
      </c>
      <c r="M8" s="4" t="s">
        <v>156</v>
      </c>
      <c r="N8" s="129" t="s">
        <v>114</v>
      </c>
      <c r="O8" s="4" t="s">
        <v>37</v>
      </c>
      <c r="P8" s="133" t="s">
        <v>115</v>
      </c>
    </row>
    <row r="9" spans="1:17" ht="51.75" customHeight="1">
      <c r="A9" s="414">
        <v>1</v>
      </c>
      <c r="B9" s="436" t="s">
        <v>7</v>
      </c>
      <c r="C9" s="343" t="s">
        <v>91</v>
      </c>
      <c r="D9" s="375"/>
      <c r="E9" s="21">
        <v>700</v>
      </c>
      <c r="F9" s="21">
        <v>70005</v>
      </c>
      <c r="G9" s="21">
        <v>6050</v>
      </c>
      <c r="H9" s="50">
        <v>20000</v>
      </c>
      <c r="I9" s="50">
        <v>20000</v>
      </c>
      <c r="J9" s="86">
        <v>20000</v>
      </c>
      <c r="K9" s="118">
        <v>19885</v>
      </c>
      <c r="L9" s="204">
        <v>113.17</v>
      </c>
      <c r="M9" s="216">
        <f>SUM(K9+L9)</f>
        <v>19998.169999999998</v>
      </c>
      <c r="N9" s="460">
        <f>M9/J9</f>
        <v>0.99990849999999987</v>
      </c>
      <c r="O9" s="249"/>
      <c r="P9" s="136" t="s">
        <v>128</v>
      </c>
    </row>
    <row r="10" spans="1:17" ht="24" customHeight="1">
      <c r="A10" s="415"/>
      <c r="B10" s="437"/>
      <c r="C10" s="299" t="s">
        <v>92</v>
      </c>
      <c r="D10" s="300"/>
      <c r="E10" s="21">
        <v>700</v>
      </c>
      <c r="F10" s="21">
        <v>70005</v>
      </c>
      <c r="G10" s="21">
        <v>4210</v>
      </c>
      <c r="H10" s="50">
        <v>298.43</v>
      </c>
      <c r="I10" s="50"/>
      <c r="J10" s="86">
        <v>299</v>
      </c>
      <c r="K10" s="118">
        <v>298</v>
      </c>
      <c r="L10" s="204">
        <v>0</v>
      </c>
      <c r="M10" s="216">
        <v>298</v>
      </c>
      <c r="N10" s="460">
        <f t="shared" ref="N10:N13" si="0">M10/J10</f>
        <v>0.99665551839464883</v>
      </c>
      <c r="O10" s="250"/>
      <c r="P10" s="154"/>
    </row>
    <row r="11" spans="1:17" ht="51.75" customHeight="1">
      <c r="A11" s="415"/>
      <c r="B11" s="437"/>
      <c r="C11" s="444" t="s">
        <v>89</v>
      </c>
      <c r="D11" s="445"/>
      <c r="E11" s="21">
        <v>900</v>
      </c>
      <c r="F11" s="21">
        <v>90015</v>
      </c>
      <c r="G11" s="21">
        <v>4270</v>
      </c>
      <c r="H11" s="56">
        <v>3000</v>
      </c>
      <c r="I11" s="47"/>
      <c r="J11" s="18">
        <v>3000</v>
      </c>
      <c r="K11" s="17">
        <v>3000</v>
      </c>
      <c r="L11" s="203">
        <v>0</v>
      </c>
      <c r="M11" s="216">
        <v>3000</v>
      </c>
      <c r="N11" s="460">
        <f t="shared" si="0"/>
        <v>1</v>
      </c>
      <c r="O11" s="250"/>
      <c r="P11" s="136" t="s">
        <v>151</v>
      </c>
    </row>
    <row r="12" spans="1:17" ht="15" customHeight="1">
      <c r="A12" s="415"/>
      <c r="B12" s="437"/>
      <c r="C12" s="301" t="s">
        <v>90</v>
      </c>
      <c r="D12" s="302"/>
      <c r="E12" s="21">
        <v>750</v>
      </c>
      <c r="F12" s="21">
        <v>75075</v>
      </c>
      <c r="G12" s="21">
        <v>4210</v>
      </c>
      <c r="H12" s="50">
        <v>26.23</v>
      </c>
      <c r="I12" s="434"/>
      <c r="J12" s="86">
        <v>27</v>
      </c>
      <c r="K12" s="118">
        <v>0</v>
      </c>
      <c r="L12" s="204">
        <v>0</v>
      </c>
      <c r="M12" s="216">
        <v>0</v>
      </c>
      <c r="N12" s="460">
        <f t="shared" si="0"/>
        <v>0</v>
      </c>
      <c r="O12" s="250"/>
      <c r="P12" s="245"/>
      <c r="Q12" s="96"/>
    </row>
    <row r="13" spans="1:17" ht="14.25" customHeight="1">
      <c r="A13" s="415"/>
      <c r="B13" s="437"/>
      <c r="C13" s="397"/>
      <c r="D13" s="398"/>
      <c r="E13" s="21">
        <v>750</v>
      </c>
      <c r="F13" s="21">
        <v>75075</v>
      </c>
      <c r="G13" s="21">
        <v>4300</v>
      </c>
      <c r="H13" s="50">
        <v>1200</v>
      </c>
      <c r="I13" s="435"/>
      <c r="J13" s="86">
        <v>1200</v>
      </c>
      <c r="K13" s="118">
        <v>1200</v>
      </c>
      <c r="L13" s="204">
        <v>0</v>
      </c>
      <c r="M13" s="216">
        <v>1200</v>
      </c>
      <c r="N13" s="460">
        <f t="shared" si="0"/>
        <v>1</v>
      </c>
      <c r="O13" s="250"/>
      <c r="P13" s="246"/>
      <c r="Q13" s="96"/>
    </row>
    <row r="14" spans="1:17" ht="14.25" customHeight="1">
      <c r="A14" s="416"/>
      <c r="B14" s="37" t="s">
        <v>8</v>
      </c>
      <c r="C14" s="376">
        <f>SUM(H9:H13)</f>
        <v>24524.66</v>
      </c>
      <c r="D14" s="376"/>
      <c r="E14" s="376"/>
      <c r="F14" s="376"/>
      <c r="G14" s="376"/>
      <c r="H14" s="376"/>
      <c r="I14" s="12">
        <f>SUM(I9:I13)</f>
        <v>20000</v>
      </c>
      <c r="J14" s="13">
        <f>SUM(J9:J13)</f>
        <v>24526</v>
      </c>
      <c r="K14" s="117">
        <f>SUM(K9:K13)</f>
        <v>24383</v>
      </c>
      <c r="L14" s="226">
        <f>SUM(L9:L13)</f>
        <v>113.17</v>
      </c>
      <c r="M14" s="217">
        <f>SUM(K14+L14)</f>
        <v>24496.17</v>
      </c>
      <c r="N14" s="461">
        <f>M14/J14</f>
        <v>0.99878373970480294</v>
      </c>
      <c r="O14" s="61">
        <v>24524.66</v>
      </c>
      <c r="P14" s="134"/>
      <c r="Q14" s="96"/>
    </row>
    <row r="15" spans="1:17" ht="15.75" customHeight="1">
      <c r="A15" s="414">
        <v>2</v>
      </c>
      <c r="B15" s="436" t="s">
        <v>9</v>
      </c>
      <c r="C15" s="301" t="s">
        <v>47</v>
      </c>
      <c r="D15" s="302"/>
      <c r="E15" s="438">
        <v>900</v>
      </c>
      <c r="F15" s="438">
        <v>90015</v>
      </c>
      <c r="G15" s="438">
        <v>6050</v>
      </c>
      <c r="H15" s="441">
        <v>25393.599999999999</v>
      </c>
      <c r="I15" s="434">
        <v>25393.599999999999</v>
      </c>
      <c r="J15" s="282">
        <v>25394</v>
      </c>
      <c r="K15" s="242">
        <v>25393.599999999999</v>
      </c>
      <c r="L15" s="242">
        <v>0</v>
      </c>
      <c r="M15" s="242">
        <v>25393.599999999999</v>
      </c>
      <c r="N15" s="462">
        <f t="shared" ref="N15" si="1">M15/J15</f>
        <v>0.99998424824761745</v>
      </c>
      <c r="O15" s="249"/>
      <c r="P15" s="251" t="s">
        <v>164</v>
      </c>
      <c r="Q15" s="100"/>
    </row>
    <row r="16" spans="1:17" ht="50.25" customHeight="1">
      <c r="A16" s="415"/>
      <c r="B16" s="437"/>
      <c r="C16" s="336"/>
      <c r="D16" s="337"/>
      <c r="E16" s="439"/>
      <c r="F16" s="439"/>
      <c r="G16" s="439"/>
      <c r="H16" s="442"/>
      <c r="I16" s="446"/>
      <c r="J16" s="286"/>
      <c r="K16" s="243"/>
      <c r="L16" s="243"/>
      <c r="M16" s="243"/>
      <c r="N16" s="463"/>
      <c r="O16" s="250"/>
      <c r="P16" s="252"/>
    </row>
    <row r="17" spans="1:16" ht="17.25" customHeight="1">
      <c r="A17" s="415"/>
      <c r="B17" s="437"/>
      <c r="C17" s="336"/>
      <c r="D17" s="337"/>
      <c r="E17" s="439"/>
      <c r="F17" s="439"/>
      <c r="G17" s="439"/>
      <c r="H17" s="442"/>
      <c r="I17" s="446"/>
      <c r="J17" s="286"/>
      <c r="K17" s="243"/>
      <c r="L17" s="243"/>
      <c r="M17" s="243"/>
      <c r="N17" s="463"/>
      <c r="O17" s="250"/>
      <c r="P17" s="252"/>
    </row>
    <row r="18" spans="1:16" ht="27.75" customHeight="1">
      <c r="A18" s="415"/>
      <c r="B18" s="437"/>
      <c r="C18" s="336"/>
      <c r="D18" s="337"/>
      <c r="E18" s="439"/>
      <c r="F18" s="439"/>
      <c r="G18" s="439"/>
      <c r="H18" s="442"/>
      <c r="I18" s="446"/>
      <c r="J18" s="286"/>
      <c r="K18" s="243"/>
      <c r="L18" s="243"/>
      <c r="M18" s="243"/>
      <c r="N18" s="463"/>
      <c r="O18" s="250"/>
      <c r="P18" s="252"/>
    </row>
    <row r="19" spans="1:16" ht="11.25" customHeight="1">
      <c r="A19" s="415"/>
      <c r="B19" s="437"/>
      <c r="C19" s="397"/>
      <c r="D19" s="398"/>
      <c r="E19" s="440"/>
      <c r="F19" s="440"/>
      <c r="G19" s="440"/>
      <c r="H19" s="443"/>
      <c r="I19" s="435"/>
      <c r="J19" s="286"/>
      <c r="K19" s="244"/>
      <c r="L19" s="244"/>
      <c r="M19" s="244"/>
      <c r="N19" s="464"/>
      <c r="O19" s="250"/>
      <c r="P19" s="253"/>
    </row>
    <row r="20" spans="1:16" ht="20.25" customHeight="1">
      <c r="A20" s="415"/>
      <c r="B20" s="437"/>
      <c r="C20" s="301" t="s">
        <v>48</v>
      </c>
      <c r="D20" s="302"/>
      <c r="E20" s="438">
        <v>750</v>
      </c>
      <c r="F20" s="438">
        <v>75075</v>
      </c>
      <c r="G20" s="49">
        <v>4210</v>
      </c>
      <c r="H20" s="56">
        <v>668.5</v>
      </c>
      <c r="I20" s="434"/>
      <c r="J20" s="119">
        <v>669</v>
      </c>
      <c r="K20" s="118">
        <v>668.5</v>
      </c>
      <c r="L20" s="204">
        <v>0</v>
      </c>
      <c r="M20" s="216">
        <v>668.5</v>
      </c>
      <c r="N20" s="460">
        <f>M20/J20</f>
        <v>0.99925261584454406</v>
      </c>
      <c r="O20" s="250"/>
      <c r="P20" s="247" t="s">
        <v>165</v>
      </c>
    </row>
    <row r="21" spans="1:16" ht="23.25" customHeight="1">
      <c r="A21" s="415"/>
      <c r="B21" s="437"/>
      <c r="C21" s="397"/>
      <c r="D21" s="398"/>
      <c r="E21" s="440"/>
      <c r="F21" s="440"/>
      <c r="G21" s="49">
        <v>4300</v>
      </c>
      <c r="H21" s="56">
        <v>668</v>
      </c>
      <c r="I21" s="435"/>
      <c r="J21" s="119">
        <v>668</v>
      </c>
      <c r="K21" s="118">
        <v>668</v>
      </c>
      <c r="L21" s="204">
        <v>0</v>
      </c>
      <c r="M21" s="216">
        <v>668</v>
      </c>
      <c r="N21" s="460">
        <f t="shared" ref="N21" si="2">M21/J21</f>
        <v>1</v>
      </c>
      <c r="O21" s="250"/>
      <c r="P21" s="248"/>
    </row>
    <row r="22" spans="1:16" ht="14.25" customHeight="1">
      <c r="A22" s="416"/>
      <c r="B22" s="37" t="s">
        <v>8</v>
      </c>
      <c r="C22" s="376">
        <f>SUM(H15:H21)</f>
        <v>26730.1</v>
      </c>
      <c r="D22" s="376"/>
      <c r="E22" s="376"/>
      <c r="F22" s="376"/>
      <c r="G22" s="376"/>
      <c r="H22" s="376"/>
      <c r="I22" s="12">
        <f>SUM(I15:I21)</f>
        <v>25393.599999999999</v>
      </c>
      <c r="J22" s="13">
        <f>SUM(J15:J21)</f>
        <v>26731</v>
      </c>
      <c r="K22" s="117">
        <f>SUM(K15:K21)</f>
        <v>26730.1</v>
      </c>
      <c r="L22" s="226">
        <f>SUM(L15:L21)</f>
        <v>0</v>
      </c>
      <c r="M22" s="217">
        <f t="shared" ref="M22:M70" si="3">SUM(K22+L22)</f>
        <v>26730.1</v>
      </c>
      <c r="N22" s="461">
        <f>M22/J22</f>
        <v>0.99996633122591738</v>
      </c>
      <c r="O22" s="61">
        <v>26730.11</v>
      </c>
      <c r="P22" s="134"/>
    </row>
    <row r="23" spans="1:16" ht="56.25" customHeight="1">
      <c r="A23" s="414">
        <v>3</v>
      </c>
      <c r="B23" s="417" t="s">
        <v>10</v>
      </c>
      <c r="C23" s="359" t="s">
        <v>84</v>
      </c>
      <c r="D23" s="359"/>
      <c r="E23" s="423">
        <v>926</v>
      </c>
      <c r="F23" s="423">
        <v>92695</v>
      </c>
      <c r="G23" s="423">
        <v>6050</v>
      </c>
      <c r="H23" s="284">
        <v>17731.86</v>
      </c>
      <c r="I23" s="284">
        <v>17731.86</v>
      </c>
      <c r="J23" s="285">
        <v>17732</v>
      </c>
      <c r="K23" s="242">
        <v>17558.25</v>
      </c>
      <c r="L23" s="242">
        <v>93.28</v>
      </c>
      <c r="M23" s="242">
        <f t="shared" si="3"/>
        <v>17651.53</v>
      </c>
      <c r="N23" s="462">
        <f>M23/J23</f>
        <v>0.99546187683284448</v>
      </c>
      <c r="O23" s="281"/>
      <c r="P23" s="247" t="s">
        <v>184</v>
      </c>
    </row>
    <row r="24" spans="1:16" ht="43.5" customHeight="1">
      <c r="A24" s="415"/>
      <c r="B24" s="417"/>
      <c r="C24" s="359"/>
      <c r="D24" s="359"/>
      <c r="E24" s="423"/>
      <c r="F24" s="423"/>
      <c r="G24" s="423"/>
      <c r="H24" s="284"/>
      <c r="I24" s="284"/>
      <c r="J24" s="285"/>
      <c r="K24" s="244"/>
      <c r="L24" s="244"/>
      <c r="M24" s="244"/>
      <c r="N24" s="464"/>
      <c r="O24" s="281"/>
      <c r="P24" s="248"/>
    </row>
    <row r="25" spans="1:16" ht="0.75" hidden="1" customHeight="1">
      <c r="A25" s="415"/>
      <c r="B25" s="417"/>
      <c r="C25" s="109"/>
      <c r="D25" s="109"/>
      <c r="E25" s="21"/>
      <c r="F25" s="21"/>
      <c r="G25" s="21"/>
      <c r="H25" s="50"/>
      <c r="I25" s="50"/>
      <c r="J25" s="108"/>
      <c r="K25" s="118"/>
      <c r="L25" s="204"/>
      <c r="M25" s="216">
        <f t="shared" si="3"/>
        <v>0</v>
      </c>
      <c r="N25" s="460"/>
      <c r="O25" s="28"/>
      <c r="P25" s="134"/>
    </row>
    <row r="26" spans="1:16" ht="16.5" customHeight="1">
      <c r="A26" s="416"/>
      <c r="B26" s="37" t="s">
        <v>8</v>
      </c>
      <c r="C26" s="418">
        <f>SUM(H23:H24)</f>
        <v>17731.86</v>
      </c>
      <c r="D26" s="419"/>
      <c r="E26" s="419"/>
      <c r="F26" s="419"/>
      <c r="G26" s="419"/>
      <c r="H26" s="420"/>
      <c r="I26" s="12">
        <f>SUM(I23:I24)</f>
        <v>17731.86</v>
      </c>
      <c r="J26" s="13">
        <f>SUM(J23:J25)</f>
        <v>17732</v>
      </c>
      <c r="K26" s="117">
        <f>SUM(K23)</f>
        <v>17558.25</v>
      </c>
      <c r="L26" s="226">
        <f>SUM(L23)</f>
        <v>93.28</v>
      </c>
      <c r="M26" s="217">
        <f t="shared" si="3"/>
        <v>17651.53</v>
      </c>
      <c r="N26" s="461">
        <f>M26/J26</f>
        <v>0.99546187683284448</v>
      </c>
      <c r="O26" s="61">
        <v>17731.86</v>
      </c>
      <c r="P26" s="134"/>
    </row>
    <row r="27" spans="1:16" ht="44.25" customHeight="1">
      <c r="A27" s="318">
        <v>4</v>
      </c>
      <c r="B27" s="345" t="s">
        <v>11</v>
      </c>
      <c r="C27" s="374" t="s">
        <v>66</v>
      </c>
      <c r="D27" s="374"/>
      <c r="E27" s="80">
        <v>900</v>
      </c>
      <c r="F27" s="80">
        <v>90015</v>
      </c>
      <c r="G27" s="80">
        <v>6050</v>
      </c>
      <c r="H27" s="71">
        <v>8487</v>
      </c>
      <c r="I27" s="71">
        <v>8487</v>
      </c>
      <c r="J27" s="79">
        <v>8487</v>
      </c>
      <c r="K27" s="118">
        <v>8487</v>
      </c>
      <c r="L27" s="204">
        <v>0</v>
      </c>
      <c r="M27" s="216">
        <v>8487</v>
      </c>
      <c r="N27" s="460">
        <f>M27/J27</f>
        <v>1</v>
      </c>
      <c r="O27" s="28"/>
      <c r="P27" s="147" t="s">
        <v>185</v>
      </c>
    </row>
    <row r="28" spans="1:16" ht="21" customHeight="1">
      <c r="A28" s="319"/>
      <c r="B28" s="345"/>
      <c r="C28" s="299" t="s">
        <v>142</v>
      </c>
      <c r="D28" s="300"/>
      <c r="E28" s="160">
        <v>926</v>
      </c>
      <c r="F28" s="160">
        <v>92695</v>
      </c>
      <c r="G28" s="155">
        <v>6050</v>
      </c>
      <c r="H28" s="156">
        <v>9658</v>
      </c>
      <c r="I28" s="158">
        <v>9658</v>
      </c>
      <c r="J28" s="157">
        <v>9658</v>
      </c>
      <c r="K28" s="156">
        <v>9568.5</v>
      </c>
      <c r="L28" s="204">
        <v>47.8</v>
      </c>
      <c r="M28" s="216">
        <f t="shared" si="3"/>
        <v>9616.2999999999993</v>
      </c>
      <c r="N28" s="460">
        <f t="shared" ref="N28:N35" si="4">M28/J28</f>
        <v>0.99568233588734723</v>
      </c>
      <c r="O28" s="28"/>
      <c r="P28" s="134" t="s">
        <v>143</v>
      </c>
    </row>
    <row r="29" spans="1:16" ht="39.75" customHeight="1">
      <c r="A29" s="319"/>
      <c r="B29" s="345"/>
      <c r="C29" s="301" t="s">
        <v>67</v>
      </c>
      <c r="D29" s="302"/>
      <c r="E29" s="106">
        <v>750</v>
      </c>
      <c r="F29" s="106">
        <v>75075</v>
      </c>
      <c r="G29" s="16">
        <v>4300</v>
      </c>
      <c r="H29" s="71">
        <v>954</v>
      </c>
      <c r="I29" s="71"/>
      <c r="J29" s="79">
        <v>954</v>
      </c>
      <c r="K29" s="118">
        <v>954</v>
      </c>
      <c r="L29" s="204">
        <v>0</v>
      </c>
      <c r="M29" s="216">
        <v>954</v>
      </c>
      <c r="N29" s="460">
        <f t="shared" si="4"/>
        <v>1</v>
      </c>
      <c r="O29" s="28"/>
      <c r="P29" s="151" t="s">
        <v>165</v>
      </c>
    </row>
    <row r="30" spans="1:16" ht="14.25">
      <c r="A30" s="320"/>
      <c r="B30" s="38" t="s">
        <v>8</v>
      </c>
      <c r="C30" s="309">
        <f>SUM(H27:H29)</f>
        <v>19099</v>
      </c>
      <c r="D30" s="310"/>
      <c r="E30" s="310"/>
      <c r="F30" s="310"/>
      <c r="G30" s="310"/>
      <c r="H30" s="311"/>
      <c r="I30" s="78">
        <f>SUM(I27:I29)</f>
        <v>18145</v>
      </c>
      <c r="J30" s="13">
        <f>SUM(J27:J29)</f>
        <v>19099</v>
      </c>
      <c r="K30" s="117">
        <f>SUM(K27:K29)</f>
        <v>19009.5</v>
      </c>
      <c r="L30" s="226">
        <f>SUM(L27:L29)</f>
        <v>47.8</v>
      </c>
      <c r="M30" s="217">
        <f t="shared" si="3"/>
        <v>19057.3</v>
      </c>
      <c r="N30" s="461">
        <f t="shared" si="4"/>
        <v>0.99781663961463951</v>
      </c>
      <c r="O30" s="15">
        <v>19099.240000000002</v>
      </c>
      <c r="P30" s="150"/>
    </row>
    <row r="31" spans="1:16" ht="39" customHeight="1">
      <c r="A31" s="319">
        <v>5</v>
      </c>
      <c r="B31" s="274" t="s">
        <v>12</v>
      </c>
      <c r="C31" s="421" t="s">
        <v>59</v>
      </c>
      <c r="D31" s="422"/>
      <c r="E31" s="46">
        <v>900</v>
      </c>
      <c r="F31" s="46">
        <v>90015</v>
      </c>
      <c r="G31" s="46">
        <v>6050</v>
      </c>
      <c r="H31" s="55">
        <v>9102</v>
      </c>
      <c r="I31" s="75">
        <v>9102</v>
      </c>
      <c r="J31" s="24">
        <v>9102</v>
      </c>
      <c r="K31" s="122">
        <v>9102</v>
      </c>
      <c r="L31" s="210">
        <v>0</v>
      </c>
      <c r="M31" s="216">
        <v>9102</v>
      </c>
      <c r="N31" s="460">
        <f t="shared" si="4"/>
        <v>1</v>
      </c>
      <c r="O31" s="75"/>
      <c r="P31" s="147" t="s">
        <v>183</v>
      </c>
    </row>
    <row r="32" spans="1:16" ht="21.75" customHeight="1">
      <c r="A32" s="319"/>
      <c r="B32" s="275"/>
      <c r="C32" s="428" t="s">
        <v>152</v>
      </c>
      <c r="D32" s="429"/>
      <c r="E32" s="175">
        <v>926</v>
      </c>
      <c r="F32" s="175">
        <v>92695</v>
      </c>
      <c r="G32" s="23">
        <v>4300</v>
      </c>
      <c r="H32" s="179">
        <v>7868.99</v>
      </c>
      <c r="I32" s="180">
        <v>7868.99</v>
      </c>
      <c r="J32" s="181">
        <v>7868.99</v>
      </c>
      <c r="K32" s="182">
        <v>7800</v>
      </c>
      <c r="L32" s="182">
        <v>44.39</v>
      </c>
      <c r="M32" s="216">
        <f t="shared" si="3"/>
        <v>7844.39</v>
      </c>
      <c r="N32" s="460">
        <f t="shared" si="4"/>
        <v>0.99687380464328978</v>
      </c>
      <c r="O32" s="161"/>
      <c r="P32" s="164" t="s">
        <v>145</v>
      </c>
    </row>
    <row r="33" spans="1:16" ht="19.5" customHeight="1">
      <c r="A33" s="319"/>
      <c r="B33" s="275"/>
      <c r="C33" s="424" t="s">
        <v>60</v>
      </c>
      <c r="D33" s="425"/>
      <c r="E33" s="107">
        <v>750</v>
      </c>
      <c r="F33" s="107">
        <v>75075</v>
      </c>
      <c r="G33" s="46">
        <v>4210</v>
      </c>
      <c r="H33" s="42">
        <v>593.20000000000005</v>
      </c>
      <c r="I33" s="40"/>
      <c r="J33" s="51">
        <v>594</v>
      </c>
      <c r="K33" s="126">
        <v>548.28</v>
      </c>
      <c r="L33" s="126">
        <v>0</v>
      </c>
      <c r="M33" s="216">
        <f t="shared" si="3"/>
        <v>548.28</v>
      </c>
      <c r="N33" s="460">
        <f t="shared" si="4"/>
        <v>0.92303030303030298</v>
      </c>
      <c r="O33" s="75"/>
      <c r="P33" s="247" t="s">
        <v>165</v>
      </c>
    </row>
    <row r="34" spans="1:16" ht="22.5" customHeight="1">
      <c r="A34" s="319"/>
      <c r="B34" s="276"/>
      <c r="C34" s="426"/>
      <c r="D34" s="427"/>
      <c r="E34" s="46">
        <v>750</v>
      </c>
      <c r="F34" s="46">
        <v>75075</v>
      </c>
      <c r="G34" s="46">
        <v>4300</v>
      </c>
      <c r="H34" s="40">
        <v>300</v>
      </c>
      <c r="I34" s="116"/>
      <c r="J34" s="51">
        <v>300</v>
      </c>
      <c r="K34" s="126">
        <v>300</v>
      </c>
      <c r="L34" s="126">
        <v>0</v>
      </c>
      <c r="M34" s="216">
        <f t="shared" si="3"/>
        <v>300</v>
      </c>
      <c r="N34" s="460">
        <f t="shared" si="4"/>
        <v>1</v>
      </c>
      <c r="O34" s="115"/>
      <c r="P34" s="248"/>
    </row>
    <row r="35" spans="1:16" ht="14.25">
      <c r="A35" s="320"/>
      <c r="B35" s="38" t="s">
        <v>8</v>
      </c>
      <c r="C35" s="304">
        <f>SUM(H31:H34)</f>
        <v>17864.189999999999</v>
      </c>
      <c r="D35" s="305"/>
      <c r="E35" s="305"/>
      <c r="F35" s="305"/>
      <c r="G35" s="305"/>
      <c r="H35" s="306"/>
      <c r="I35" s="78">
        <f>SUM(I31:I33)</f>
        <v>16970.989999999998</v>
      </c>
      <c r="J35" s="13">
        <f>SUM(J31:J34)</f>
        <v>17864.989999999998</v>
      </c>
      <c r="K35" s="117">
        <f>SUM(K31:K34)</f>
        <v>17750.28</v>
      </c>
      <c r="L35" s="226">
        <f>SUM(L31:L34)</f>
        <v>44.39</v>
      </c>
      <c r="M35" s="217">
        <f t="shared" si="3"/>
        <v>17794.669999999998</v>
      </c>
      <c r="N35" s="461">
        <f t="shared" si="4"/>
        <v>0.99606380971945685</v>
      </c>
      <c r="O35" s="61">
        <v>17864.189999999999</v>
      </c>
      <c r="P35" s="134"/>
    </row>
    <row r="36" spans="1:16" ht="48.75" customHeight="1">
      <c r="A36" s="335">
        <v>6</v>
      </c>
      <c r="B36" s="274" t="s">
        <v>13</v>
      </c>
      <c r="C36" s="301" t="s">
        <v>93</v>
      </c>
      <c r="D36" s="302"/>
      <c r="E36" s="295">
        <v>926</v>
      </c>
      <c r="F36" s="295">
        <v>92695</v>
      </c>
      <c r="G36" s="295">
        <v>6050</v>
      </c>
      <c r="H36" s="269">
        <v>10695</v>
      </c>
      <c r="I36" s="242">
        <v>10695</v>
      </c>
      <c r="J36" s="282">
        <v>10695</v>
      </c>
      <c r="K36" s="268">
        <v>10639.5</v>
      </c>
      <c r="L36" s="271">
        <v>53.9</v>
      </c>
      <c r="M36" s="242">
        <f t="shared" si="3"/>
        <v>10693.4</v>
      </c>
      <c r="N36" s="465">
        <f>M36/J36</f>
        <v>0.99985039738195414</v>
      </c>
      <c r="O36" s="249"/>
      <c r="P36" s="254" t="s">
        <v>182</v>
      </c>
    </row>
    <row r="37" spans="1:16" ht="12.75" customHeight="1">
      <c r="A37" s="335"/>
      <c r="B37" s="275"/>
      <c r="C37" s="336"/>
      <c r="D37" s="337"/>
      <c r="E37" s="334"/>
      <c r="F37" s="334"/>
      <c r="G37" s="334"/>
      <c r="H37" s="269"/>
      <c r="I37" s="243"/>
      <c r="J37" s="286"/>
      <c r="K37" s="268"/>
      <c r="L37" s="272"/>
      <c r="M37" s="243"/>
      <c r="N37" s="465"/>
      <c r="O37" s="250"/>
      <c r="P37" s="255"/>
    </row>
    <row r="38" spans="1:16" ht="18.75" customHeight="1">
      <c r="A38" s="335"/>
      <c r="B38" s="275"/>
      <c r="C38" s="397"/>
      <c r="D38" s="398"/>
      <c r="E38" s="296"/>
      <c r="F38" s="296"/>
      <c r="G38" s="296"/>
      <c r="H38" s="269"/>
      <c r="I38" s="244"/>
      <c r="J38" s="283"/>
      <c r="K38" s="268"/>
      <c r="L38" s="273"/>
      <c r="M38" s="244"/>
      <c r="N38" s="465"/>
      <c r="O38" s="250"/>
      <c r="P38" s="256"/>
    </row>
    <row r="39" spans="1:16" ht="32.25" customHeight="1">
      <c r="A39" s="335"/>
      <c r="B39" s="275"/>
      <c r="C39" s="412" t="s">
        <v>138</v>
      </c>
      <c r="D39" s="413"/>
      <c r="E39" s="173">
        <v>926</v>
      </c>
      <c r="F39" s="173">
        <v>92695</v>
      </c>
      <c r="G39" s="173">
        <v>4210</v>
      </c>
      <c r="H39" s="168">
        <v>356.64</v>
      </c>
      <c r="I39" s="168">
        <v>356.64</v>
      </c>
      <c r="J39" s="18">
        <v>356.64</v>
      </c>
      <c r="K39" s="168">
        <v>353.98</v>
      </c>
      <c r="L39" s="209">
        <v>0</v>
      </c>
      <c r="M39" s="216">
        <v>353.98</v>
      </c>
      <c r="N39" s="466">
        <f>M39/J39</f>
        <v>0.99254149842978923</v>
      </c>
      <c r="O39" s="250"/>
      <c r="P39" s="163"/>
    </row>
    <row r="40" spans="1:16" ht="54.75" customHeight="1">
      <c r="A40" s="335"/>
      <c r="B40" s="275"/>
      <c r="C40" s="343" t="s">
        <v>49</v>
      </c>
      <c r="D40" s="375"/>
      <c r="E40" s="88">
        <v>926</v>
      </c>
      <c r="F40" s="88">
        <v>92695</v>
      </c>
      <c r="G40" s="88">
        <v>6050</v>
      </c>
      <c r="H40" s="159">
        <v>5718</v>
      </c>
      <c r="I40" s="67">
        <v>5718</v>
      </c>
      <c r="J40" s="69">
        <v>5718</v>
      </c>
      <c r="K40" s="162">
        <v>5685</v>
      </c>
      <c r="L40" s="209">
        <v>32.35</v>
      </c>
      <c r="M40" s="216">
        <f t="shared" si="3"/>
        <v>5717.35</v>
      </c>
      <c r="N40" s="466">
        <f>M40/J40</f>
        <v>0.99988632388947196</v>
      </c>
      <c r="O40" s="250"/>
      <c r="P40" s="137" t="s">
        <v>116</v>
      </c>
    </row>
    <row r="41" spans="1:16" ht="25.5" customHeight="1">
      <c r="A41" s="335"/>
      <c r="B41" s="275"/>
      <c r="C41" s="277" t="s">
        <v>50</v>
      </c>
      <c r="D41" s="278"/>
      <c r="E41" s="224">
        <v>921</v>
      </c>
      <c r="F41" s="224">
        <v>92195</v>
      </c>
      <c r="G41" s="225">
        <v>4300</v>
      </c>
      <c r="H41" s="219">
        <v>874</v>
      </c>
      <c r="I41" s="222"/>
      <c r="J41" s="218">
        <v>874</v>
      </c>
      <c r="K41" s="222">
        <v>874</v>
      </c>
      <c r="L41" s="219">
        <v>0</v>
      </c>
      <c r="M41" s="219">
        <v>874</v>
      </c>
      <c r="N41" s="460">
        <f>M41/J41</f>
        <v>1</v>
      </c>
      <c r="O41" s="250"/>
      <c r="P41" s="227" t="s">
        <v>166</v>
      </c>
    </row>
    <row r="42" spans="1:16" ht="14.25" customHeight="1">
      <c r="A42" s="335"/>
      <c r="B42" s="38" t="s">
        <v>8</v>
      </c>
      <c r="C42" s="304">
        <f>SUM(H36:H41)</f>
        <v>17643.64</v>
      </c>
      <c r="D42" s="305"/>
      <c r="E42" s="305"/>
      <c r="F42" s="305"/>
      <c r="G42" s="305"/>
      <c r="H42" s="306"/>
      <c r="I42" s="226">
        <f>SUM(I36:I40)</f>
        <v>16769.64</v>
      </c>
      <c r="J42" s="13">
        <f>SUM(J36:J41)</f>
        <v>17643.64</v>
      </c>
      <c r="K42" s="117">
        <f>SUM(K36:K41)</f>
        <v>17552.48</v>
      </c>
      <c r="L42" s="226">
        <f>SUM(L36:L41)</f>
        <v>86.25</v>
      </c>
      <c r="M42" s="217">
        <f t="shared" si="3"/>
        <v>17638.73</v>
      </c>
      <c r="N42" s="461">
        <f>M42/J42</f>
        <v>0.99972171275315069</v>
      </c>
      <c r="O42" s="61">
        <v>17643.64</v>
      </c>
      <c r="P42" s="134"/>
    </row>
    <row r="43" spans="1:16" ht="51.75" customHeight="1">
      <c r="A43" s="335">
        <v>7</v>
      </c>
      <c r="B43" s="274" t="s">
        <v>14</v>
      </c>
      <c r="C43" s="412" t="s">
        <v>95</v>
      </c>
      <c r="D43" s="413"/>
      <c r="E43" s="90">
        <v>600</v>
      </c>
      <c r="F43" s="90">
        <v>60016</v>
      </c>
      <c r="G43" s="90">
        <v>4270</v>
      </c>
      <c r="H43" s="71">
        <v>18172.66</v>
      </c>
      <c r="I43" s="71"/>
      <c r="J43" s="79">
        <v>18173</v>
      </c>
      <c r="K43" s="118">
        <v>17538.66</v>
      </c>
      <c r="L43" s="204">
        <v>175.39</v>
      </c>
      <c r="M43" s="216">
        <f t="shared" si="3"/>
        <v>17714.05</v>
      </c>
      <c r="N43" s="460">
        <f>M43/J43</f>
        <v>0.97474550156826056</v>
      </c>
      <c r="O43" s="249"/>
      <c r="P43" s="136" t="s">
        <v>129</v>
      </c>
    </row>
    <row r="44" spans="1:16" ht="21.75" customHeight="1">
      <c r="A44" s="335"/>
      <c r="B44" s="275"/>
      <c r="C44" s="299" t="s">
        <v>81</v>
      </c>
      <c r="D44" s="300"/>
      <c r="E44" s="76">
        <v>921</v>
      </c>
      <c r="F44" s="76">
        <v>92195</v>
      </c>
      <c r="G44" s="76">
        <v>4210</v>
      </c>
      <c r="H44" s="71">
        <v>500</v>
      </c>
      <c r="I44" s="71"/>
      <c r="J44" s="79">
        <v>500</v>
      </c>
      <c r="K44" s="118">
        <v>500</v>
      </c>
      <c r="L44" s="204">
        <v>0</v>
      </c>
      <c r="M44" s="216">
        <v>500</v>
      </c>
      <c r="N44" s="460">
        <f t="shared" ref="N44:N45" si="5">M44/J44</f>
        <v>1</v>
      </c>
      <c r="O44" s="250"/>
      <c r="P44" s="134" t="s">
        <v>132</v>
      </c>
    </row>
    <row r="45" spans="1:16" ht="27" customHeight="1">
      <c r="A45" s="335"/>
      <c r="B45" s="275"/>
      <c r="C45" s="299" t="s">
        <v>108</v>
      </c>
      <c r="D45" s="300"/>
      <c r="E45" s="76">
        <v>754</v>
      </c>
      <c r="F45" s="76">
        <v>75412</v>
      </c>
      <c r="G45" s="76">
        <v>4210</v>
      </c>
      <c r="H45" s="71">
        <v>1000</v>
      </c>
      <c r="I45" s="71"/>
      <c r="J45" s="79">
        <v>1000</v>
      </c>
      <c r="K45" s="118">
        <v>999.99</v>
      </c>
      <c r="L45" s="204">
        <v>0</v>
      </c>
      <c r="M45" s="216">
        <v>999.99</v>
      </c>
      <c r="N45" s="460">
        <f t="shared" si="5"/>
        <v>0.99999000000000005</v>
      </c>
      <c r="O45" s="250"/>
      <c r="P45" s="136" t="s">
        <v>117</v>
      </c>
    </row>
    <row r="46" spans="1:16" ht="14.25" customHeight="1">
      <c r="A46" s="335"/>
      <c r="B46" s="38" t="s">
        <v>8</v>
      </c>
      <c r="C46" s="309">
        <f>SUM(H43:H45)</f>
        <v>19672.66</v>
      </c>
      <c r="D46" s="353"/>
      <c r="E46" s="353"/>
      <c r="F46" s="353"/>
      <c r="G46" s="353"/>
      <c r="H46" s="354"/>
      <c r="I46" s="61">
        <f>SUM(I43:I45)</f>
        <v>0</v>
      </c>
      <c r="J46" s="13">
        <f>SUM(J43:J45)</f>
        <v>19673</v>
      </c>
      <c r="K46" s="117">
        <f>SUM(K43:K45)</f>
        <v>19038.650000000001</v>
      </c>
      <c r="L46" s="226">
        <f>SUM(L43:L45)</f>
        <v>175.39</v>
      </c>
      <c r="M46" s="217">
        <f t="shared" si="3"/>
        <v>19214.04</v>
      </c>
      <c r="N46" s="461">
        <f>M46/J46</f>
        <v>0.97667056371676919</v>
      </c>
      <c r="O46" s="15">
        <v>19672.66</v>
      </c>
      <c r="P46" s="134"/>
    </row>
    <row r="47" spans="1:16" ht="48" customHeight="1">
      <c r="A47" s="318">
        <v>8</v>
      </c>
      <c r="B47" s="274" t="s">
        <v>15</v>
      </c>
      <c r="C47" s="410" t="s">
        <v>141</v>
      </c>
      <c r="D47" s="411"/>
      <c r="E47" s="183">
        <v>750</v>
      </c>
      <c r="F47" s="183">
        <v>75075</v>
      </c>
      <c r="G47" s="183">
        <v>4210</v>
      </c>
      <c r="H47" s="239">
        <v>1200</v>
      </c>
      <c r="I47" s="168">
        <v>1200</v>
      </c>
      <c r="J47" s="18">
        <v>1200</v>
      </c>
      <c r="K47" s="168">
        <v>1198.8900000000001</v>
      </c>
      <c r="L47" s="203">
        <v>0</v>
      </c>
      <c r="M47" s="216">
        <v>1198.8900000000001</v>
      </c>
      <c r="N47" s="460">
        <f>M47/J47</f>
        <v>0.99907500000000005</v>
      </c>
      <c r="O47" s="184"/>
      <c r="P47" s="167"/>
    </row>
    <row r="48" spans="1:16" ht="14.25" customHeight="1">
      <c r="A48" s="319"/>
      <c r="B48" s="275"/>
      <c r="C48" s="301" t="s">
        <v>73</v>
      </c>
      <c r="D48" s="302"/>
      <c r="E48" s="295">
        <v>600</v>
      </c>
      <c r="F48" s="295">
        <v>60016</v>
      </c>
      <c r="G48" s="295">
        <v>6050</v>
      </c>
      <c r="H48" s="242">
        <v>25265.46</v>
      </c>
      <c r="I48" s="242">
        <v>25265.46</v>
      </c>
      <c r="J48" s="282">
        <v>25266</v>
      </c>
      <c r="K48" s="242">
        <v>25013.79</v>
      </c>
      <c r="L48" s="242">
        <v>250.13</v>
      </c>
      <c r="M48" s="242">
        <f t="shared" si="3"/>
        <v>25263.920000000002</v>
      </c>
      <c r="N48" s="462">
        <f>M48/J48</f>
        <v>0.99991767592812486</v>
      </c>
      <c r="O48" s="249"/>
      <c r="P48" s="257" t="s">
        <v>167</v>
      </c>
    </row>
    <row r="49" spans="1:16" ht="14.25" customHeight="1">
      <c r="A49" s="319"/>
      <c r="B49" s="275"/>
      <c r="C49" s="336"/>
      <c r="D49" s="337"/>
      <c r="E49" s="334"/>
      <c r="F49" s="334"/>
      <c r="G49" s="334"/>
      <c r="H49" s="243"/>
      <c r="I49" s="243"/>
      <c r="J49" s="286"/>
      <c r="K49" s="243"/>
      <c r="L49" s="243"/>
      <c r="M49" s="243"/>
      <c r="N49" s="463"/>
      <c r="O49" s="250"/>
      <c r="P49" s="258"/>
    </row>
    <row r="50" spans="1:16" ht="14.25" customHeight="1">
      <c r="A50" s="319"/>
      <c r="B50" s="275"/>
      <c r="C50" s="336"/>
      <c r="D50" s="337"/>
      <c r="E50" s="334"/>
      <c r="F50" s="334"/>
      <c r="G50" s="334"/>
      <c r="H50" s="243"/>
      <c r="I50" s="243"/>
      <c r="J50" s="286"/>
      <c r="K50" s="243"/>
      <c r="L50" s="243"/>
      <c r="M50" s="243"/>
      <c r="N50" s="463"/>
      <c r="O50" s="250"/>
      <c r="P50" s="258"/>
    </row>
    <row r="51" spans="1:16" ht="11.25" customHeight="1">
      <c r="A51" s="319"/>
      <c r="B51" s="275"/>
      <c r="C51" s="336"/>
      <c r="D51" s="337"/>
      <c r="E51" s="334"/>
      <c r="F51" s="334"/>
      <c r="G51" s="334"/>
      <c r="H51" s="243"/>
      <c r="I51" s="243"/>
      <c r="J51" s="286"/>
      <c r="K51" s="243"/>
      <c r="L51" s="243"/>
      <c r="M51" s="244"/>
      <c r="N51" s="463"/>
      <c r="O51" s="250"/>
      <c r="P51" s="259"/>
    </row>
    <row r="52" spans="1:16" ht="10.5" hidden="1" customHeight="1">
      <c r="A52" s="319"/>
      <c r="B52" s="276"/>
      <c r="C52" s="397"/>
      <c r="D52" s="398"/>
      <c r="E52" s="296"/>
      <c r="F52" s="296"/>
      <c r="G52" s="296"/>
      <c r="H52" s="244"/>
      <c r="I52" s="244"/>
      <c r="J52" s="283"/>
      <c r="K52" s="211"/>
      <c r="L52" s="202"/>
      <c r="M52" s="216">
        <f t="shared" si="3"/>
        <v>0</v>
      </c>
      <c r="N52" s="467"/>
      <c r="O52" s="250"/>
      <c r="P52" s="134"/>
    </row>
    <row r="53" spans="1:16" ht="14.25">
      <c r="A53" s="320"/>
      <c r="B53" s="38" t="s">
        <v>8</v>
      </c>
      <c r="C53" s="408">
        <f>SUM(H47:H52)</f>
        <v>26465.46</v>
      </c>
      <c r="D53" s="409"/>
      <c r="E53" s="310"/>
      <c r="F53" s="310"/>
      <c r="G53" s="310"/>
      <c r="H53" s="311"/>
      <c r="I53" s="61">
        <f>SUM(I48:I52)</f>
        <v>25265.46</v>
      </c>
      <c r="J53" s="13">
        <f>SUM(J47:J52)</f>
        <v>26466</v>
      </c>
      <c r="K53" s="214">
        <f>SUM(K47:K52)</f>
        <v>26212.68</v>
      </c>
      <c r="L53" s="226">
        <f>SUM(L47:L52)</f>
        <v>250.13</v>
      </c>
      <c r="M53" s="217">
        <f t="shared" si="3"/>
        <v>26462.81</v>
      </c>
      <c r="N53" s="461">
        <f>M53/J53</f>
        <v>0.99987946799667504</v>
      </c>
      <c r="O53" s="61">
        <v>26465.46</v>
      </c>
      <c r="P53" s="134"/>
    </row>
    <row r="54" spans="1:16" ht="18.75" customHeight="1">
      <c r="A54" s="335">
        <v>9</v>
      </c>
      <c r="B54" s="274" t="s">
        <v>16</v>
      </c>
      <c r="C54" s="277" t="s">
        <v>77</v>
      </c>
      <c r="D54" s="278"/>
      <c r="E54" s="401">
        <v>900</v>
      </c>
      <c r="F54" s="295">
        <v>90015</v>
      </c>
      <c r="G54" s="295">
        <v>6050</v>
      </c>
      <c r="H54" s="271">
        <v>12500</v>
      </c>
      <c r="I54" s="271">
        <v>12500</v>
      </c>
      <c r="J54" s="282">
        <v>12500</v>
      </c>
      <c r="K54" s="269">
        <v>11562</v>
      </c>
      <c r="L54" s="242">
        <v>0</v>
      </c>
      <c r="M54" s="242">
        <v>11562</v>
      </c>
      <c r="N54" s="468">
        <f>K54/J54</f>
        <v>0.92496</v>
      </c>
      <c r="O54" s="249"/>
      <c r="P54" s="260" t="s">
        <v>181</v>
      </c>
    </row>
    <row r="55" spans="1:16" ht="21" customHeight="1">
      <c r="A55" s="335"/>
      <c r="B55" s="275"/>
      <c r="C55" s="349"/>
      <c r="D55" s="350"/>
      <c r="E55" s="402"/>
      <c r="F55" s="334"/>
      <c r="G55" s="334"/>
      <c r="H55" s="272"/>
      <c r="I55" s="272"/>
      <c r="J55" s="286"/>
      <c r="K55" s="269"/>
      <c r="L55" s="243"/>
      <c r="M55" s="243"/>
      <c r="N55" s="468"/>
      <c r="O55" s="250"/>
      <c r="P55" s="261"/>
    </row>
    <row r="56" spans="1:16" ht="3.75" customHeight="1">
      <c r="A56" s="335"/>
      <c r="B56" s="275"/>
      <c r="C56" s="349"/>
      <c r="D56" s="350"/>
      <c r="E56" s="403"/>
      <c r="F56" s="296"/>
      <c r="G56" s="334"/>
      <c r="H56" s="272"/>
      <c r="I56" s="272"/>
      <c r="J56" s="286"/>
      <c r="K56" s="269"/>
      <c r="L56" s="244"/>
      <c r="M56" s="244"/>
      <c r="N56" s="468"/>
      <c r="O56" s="250"/>
      <c r="P56" s="262"/>
    </row>
    <row r="57" spans="1:16" ht="92.25" customHeight="1">
      <c r="A57" s="335"/>
      <c r="B57" s="275"/>
      <c r="C57" s="299" t="s">
        <v>82</v>
      </c>
      <c r="D57" s="300"/>
      <c r="E57" s="93">
        <v>600</v>
      </c>
      <c r="F57" s="92">
        <v>60016</v>
      </c>
      <c r="G57" s="94">
        <v>6050</v>
      </c>
      <c r="H57" s="17">
        <v>7279.5</v>
      </c>
      <c r="I57" s="17">
        <v>7279.5</v>
      </c>
      <c r="J57" s="79">
        <v>7280</v>
      </c>
      <c r="K57" s="118">
        <v>3345</v>
      </c>
      <c r="L57" s="204">
        <v>0</v>
      </c>
      <c r="M57" s="216">
        <v>3345</v>
      </c>
      <c r="N57" s="460">
        <f>M57/J57</f>
        <v>0.45947802197802196</v>
      </c>
      <c r="O57" s="250"/>
      <c r="P57" s="136" t="s">
        <v>168</v>
      </c>
    </row>
    <row r="58" spans="1:16" ht="24.75" customHeight="1">
      <c r="A58" s="335"/>
      <c r="B58" s="275"/>
      <c r="C58" s="277" t="s">
        <v>79</v>
      </c>
      <c r="D58" s="278"/>
      <c r="E58" s="295">
        <v>750</v>
      </c>
      <c r="F58" s="295">
        <v>75075</v>
      </c>
      <c r="G58" s="80">
        <v>4210</v>
      </c>
      <c r="H58" s="17">
        <v>390</v>
      </c>
      <c r="I58" s="17"/>
      <c r="J58" s="79">
        <v>390</v>
      </c>
      <c r="K58" s="118">
        <v>390</v>
      </c>
      <c r="L58" s="204">
        <v>0</v>
      </c>
      <c r="M58" s="216">
        <v>390</v>
      </c>
      <c r="N58" s="460">
        <f>M58/J58</f>
        <v>1</v>
      </c>
      <c r="O58" s="250"/>
      <c r="P58" s="247" t="s">
        <v>165</v>
      </c>
    </row>
    <row r="59" spans="1:16" ht="23.25" customHeight="1">
      <c r="A59" s="335"/>
      <c r="B59" s="276"/>
      <c r="C59" s="279"/>
      <c r="D59" s="280"/>
      <c r="E59" s="296"/>
      <c r="F59" s="296"/>
      <c r="G59" s="80">
        <v>4300</v>
      </c>
      <c r="H59" s="17">
        <v>650</v>
      </c>
      <c r="I59" s="17"/>
      <c r="J59" s="79">
        <v>650</v>
      </c>
      <c r="K59" s="118">
        <v>650</v>
      </c>
      <c r="L59" s="204">
        <v>0</v>
      </c>
      <c r="M59" s="216">
        <v>650</v>
      </c>
      <c r="N59" s="460">
        <f>M59/J59</f>
        <v>1</v>
      </c>
      <c r="O59" s="294"/>
      <c r="P59" s="248"/>
    </row>
    <row r="60" spans="1:16" ht="18.75" customHeight="1">
      <c r="A60" s="335"/>
      <c r="B60" s="38" t="s">
        <v>8</v>
      </c>
      <c r="C60" s="404">
        <f>SUM(H54:H59)</f>
        <v>20819.5</v>
      </c>
      <c r="D60" s="405"/>
      <c r="E60" s="406"/>
      <c r="F60" s="406"/>
      <c r="G60" s="406"/>
      <c r="H60" s="407"/>
      <c r="I60" s="78">
        <f>SUM(I54:I59)</f>
        <v>19779.5</v>
      </c>
      <c r="J60" s="13">
        <f>SUM(J54:J59)</f>
        <v>20820</v>
      </c>
      <c r="K60" s="117">
        <f>SUM(K54:K59)</f>
        <v>15947</v>
      </c>
      <c r="L60" s="226">
        <f>SUM(L54:L59)</f>
        <v>0</v>
      </c>
      <c r="M60" s="217">
        <f t="shared" si="3"/>
        <v>15947</v>
      </c>
      <c r="N60" s="461">
        <f>M60/J60</f>
        <v>0.76594620557156579</v>
      </c>
      <c r="O60" s="61">
        <v>20819.5</v>
      </c>
      <c r="P60" s="134"/>
    </row>
    <row r="61" spans="1:16" ht="1.5" hidden="1" customHeight="1">
      <c r="A61" s="335">
        <v>10</v>
      </c>
      <c r="B61" s="345" t="s">
        <v>17</v>
      </c>
      <c r="C61" s="81"/>
      <c r="D61" s="84"/>
      <c r="E61" s="53"/>
      <c r="F61" s="53"/>
      <c r="G61" s="53"/>
      <c r="H61" s="54"/>
      <c r="I61" s="14"/>
      <c r="J61" s="27"/>
      <c r="K61" s="121"/>
      <c r="L61" s="121"/>
      <c r="M61" s="216">
        <f t="shared" si="3"/>
        <v>0</v>
      </c>
      <c r="N61" s="469"/>
      <c r="O61" s="281"/>
      <c r="P61" s="134"/>
    </row>
    <row r="62" spans="1:16" ht="63" customHeight="1">
      <c r="A62" s="335"/>
      <c r="B62" s="345"/>
      <c r="C62" s="399" t="s">
        <v>83</v>
      </c>
      <c r="D62" s="400"/>
      <c r="E62" s="80">
        <v>926</v>
      </c>
      <c r="F62" s="80">
        <v>92695</v>
      </c>
      <c r="G62" s="80">
        <v>6050</v>
      </c>
      <c r="H62" s="50">
        <v>5579</v>
      </c>
      <c r="I62" s="71">
        <v>5579</v>
      </c>
      <c r="J62" s="79">
        <v>5579</v>
      </c>
      <c r="K62" s="118">
        <v>5547.3</v>
      </c>
      <c r="L62" s="204">
        <v>31.57</v>
      </c>
      <c r="M62" s="216">
        <f t="shared" si="3"/>
        <v>5578.87</v>
      </c>
      <c r="N62" s="460">
        <f>M62/J62</f>
        <v>0.9999766983330346</v>
      </c>
      <c r="O62" s="281"/>
      <c r="P62" s="148" t="s">
        <v>134</v>
      </c>
    </row>
    <row r="63" spans="1:16" ht="45.75" customHeight="1">
      <c r="A63" s="335"/>
      <c r="B63" s="345"/>
      <c r="C63" s="399" t="s">
        <v>75</v>
      </c>
      <c r="D63" s="400"/>
      <c r="E63" s="80">
        <v>900</v>
      </c>
      <c r="F63" s="80">
        <v>90015</v>
      </c>
      <c r="G63" s="80">
        <v>6050</v>
      </c>
      <c r="H63" s="50">
        <v>4059</v>
      </c>
      <c r="I63" s="71">
        <v>4059</v>
      </c>
      <c r="J63" s="79">
        <v>4059</v>
      </c>
      <c r="K63" s="118">
        <v>4059</v>
      </c>
      <c r="L63" s="204">
        <v>0</v>
      </c>
      <c r="M63" s="216">
        <v>4059</v>
      </c>
      <c r="N63" s="460">
        <f t="shared" ref="N63:N67" si="6">M63/J63</f>
        <v>1</v>
      </c>
      <c r="O63" s="281"/>
      <c r="P63" s="151" t="s">
        <v>130</v>
      </c>
    </row>
    <row r="64" spans="1:16" ht="30" customHeight="1">
      <c r="A64" s="335"/>
      <c r="B64" s="345"/>
      <c r="C64" s="410" t="s">
        <v>139</v>
      </c>
      <c r="D64" s="451"/>
      <c r="E64" s="172">
        <v>600</v>
      </c>
      <c r="F64" s="172">
        <v>60016</v>
      </c>
      <c r="G64" s="174">
        <v>6050</v>
      </c>
      <c r="H64" s="56">
        <v>7000</v>
      </c>
      <c r="I64" s="168">
        <v>7000</v>
      </c>
      <c r="J64" s="18">
        <v>7000</v>
      </c>
      <c r="K64" s="168">
        <v>7000</v>
      </c>
      <c r="L64" s="203">
        <v>0</v>
      </c>
      <c r="M64" s="216">
        <v>7000</v>
      </c>
      <c r="N64" s="460">
        <f t="shared" si="6"/>
        <v>1</v>
      </c>
      <c r="O64" s="281"/>
      <c r="P64" s="165" t="s">
        <v>147</v>
      </c>
    </row>
    <row r="65" spans="1:16" ht="28.5" customHeight="1">
      <c r="A65" s="335"/>
      <c r="B65" s="345"/>
      <c r="C65" s="410" t="s">
        <v>136</v>
      </c>
      <c r="D65" s="451"/>
      <c r="E65" s="172">
        <v>926</v>
      </c>
      <c r="F65" s="172">
        <v>92695</v>
      </c>
      <c r="G65" s="174">
        <v>4300</v>
      </c>
      <c r="H65" s="56">
        <v>7063.1</v>
      </c>
      <c r="I65" s="187">
        <v>7063.1</v>
      </c>
      <c r="J65" s="18">
        <v>7064</v>
      </c>
      <c r="K65" s="215">
        <v>5996.25</v>
      </c>
      <c r="L65" s="215">
        <v>34.130000000000003</v>
      </c>
      <c r="M65" s="216">
        <f t="shared" si="3"/>
        <v>6030.38</v>
      </c>
      <c r="N65" s="460">
        <f t="shared" si="6"/>
        <v>0.85367780294450735</v>
      </c>
      <c r="O65" s="281"/>
      <c r="P65" s="165" t="s">
        <v>146</v>
      </c>
    </row>
    <row r="66" spans="1:16" ht="18.75" customHeight="1">
      <c r="A66" s="335"/>
      <c r="B66" s="345"/>
      <c r="C66" s="447" t="s">
        <v>76</v>
      </c>
      <c r="D66" s="448"/>
      <c r="E66" s="295">
        <v>750</v>
      </c>
      <c r="F66" s="295">
        <v>75075</v>
      </c>
      <c r="G66" s="80">
        <v>4210</v>
      </c>
      <c r="H66" s="50">
        <v>409</v>
      </c>
      <c r="I66" s="71"/>
      <c r="J66" s="79">
        <v>409</v>
      </c>
      <c r="K66" s="118">
        <v>388.09</v>
      </c>
      <c r="L66" s="204">
        <v>0</v>
      </c>
      <c r="M66" s="216">
        <v>388.09</v>
      </c>
      <c r="N66" s="460">
        <f t="shared" si="6"/>
        <v>0.94887530562347178</v>
      </c>
      <c r="O66" s="281"/>
      <c r="P66" s="247" t="s">
        <v>169</v>
      </c>
    </row>
    <row r="67" spans="1:16" ht="22.5" customHeight="1">
      <c r="A67" s="335"/>
      <c r="B67" s="345"/>
      <c r="C67" s="449"/>
      <c r="D67" s="450"/>
      <c r="E67" s="296"/>
      <c r="F67" s="296"/>
      <c r="G67" s="80">
        <v>4300</v>
      </c>
      <c r="H67" s="50">
        <v>591</v>
      </c>
      <c r="I67" s="71"/>
      <c r="J67" s="79">
        <v>591</v>
      </c>
      <c r="K67" s="118">
        <v>590.4</v>
      </c>
      <c r="L67" s="204">
        <v>0</v>
      </c>
      <c r="M67" s="216">
        <v>590.4</v>
      </c>
      <c r="N67" s="460">
        <f t="shared" si="6"/>
        <v>0.99898477157360399</v>
      </c>
      <c r="O67" s="281"/>
      <c r="P67" s="248"/>
    </row>
    <row r="68" spans="1:16" s="39" customFormat="1" ht="15" customHeight="1">
      <c r="A68" s="335"/>
      <c r="B68" s="38" t="s">
        <v>8</v>
      </c>
      <c r="C68" s="287">
        <f>SUM(H62:H67)</f>
        <v>24701.1</v>
      </c>
      <c r="D68" s="287"/>
      <c r="E68" s="287"/>
      <c r="F68" s="287"/>
      <c r="G68" s="287"/>
      <c r="H68" s="287"/>
      <c r="I68" s="61">
        <f>SUM(I62:I67)</f>
        <v>23701.1</v>
      </c>
      <c r="J68" s="13">
        <f>SUM(J62:J67)</f>
        <v>24702</v>
      </c>
      <c r="K68" s="117">
        <f>SUM(K62:K67)</f>
        <v>23581.040000000001</v>
      </c>
      <c r="L68" s="226">
        <f>SUM(L62:L67)</f>
        <v>65.7</v>
      </c>
      <c r="M68" s="217">
        <f t="shared" si="3"/>
        <v>23646.74</v>
      </c>
      <c r="N68" s="461">
        <f>M68/J68</f>
        <v>0.9572803821552911</v>
      </c>
      <c r="O68" s="62">
        <v>24701.1</v>
      </c>
      <c r="P68" s="135"/>
    </row>
    <row r="69" spans="1:16" ht="55.5" customHeight="1">
      <c r="A69" s="335">
        <v>11</v>
      </c>
      <c r="B69" s="274" t="s">
        <v>18</v>
      </c>
      <c r="C69" s="396" t="s">
        <v>96</v>
      </c>
      <c r="D69" s="396"/>
      <c r="E69" s="80">
        <v>900</v>
      </c>
      <c r="F69" s="80">
        <v>90015</v>
      </c>
      <c r="G69" s="80">
        <v>6050</v>
      </c>
      <c r="H69" s="71">
        <v>5535</v>
      </c>
      <c r="I69" s="71">
        <v>5535</v>
      </c>
      <c r="J69" s="79">
        <v>5535</v>
      </c>
      <c r="K69" s="118">
        <v>5535</v>
      </c>
      <c r="L69" s="204">
        <v>0</v>
      </c>
      <c r="M69" s="216">
        <v>5535</v>
      </c>
      <c r="N69" s="460">
        <f>M69/J69</f>
        <v>1</v>
      </c>
      <c r="O69" s="249"/>
      <c r="P69" s="147" t="s">
        <v>131</v>
      </c>
    </row>
    <row r="70" spans="1:16" ht="47.25" customHeight="1">
      <c r="A70" s="335"/>
      <c r="B70" s="275"/>
      <c r="C70" s="412" t="s">
        <v>140</v>
      </c>
      <c r="D70" s="413"/>
      <c r="E70" s="172">
        <v>926</v>
      </c>
      <c r="F70" s="172">
        <v>92695</v>
      </c>
      <c r="G70" s="174">
        <v>6050</v>
      </c>
      <c r="H70" s="44">
        <v>15292.1</v>
      </c>
      <c r="I70" s="168">
        <v>15292.1</v>
      </c>
      <c r="J70" s="171">
        <v>15293</v>
      </c>
      <c r="K70" s="156">
        <v>15076.11</v>
      </c>
      <c r="L70" s="204">
        <v>79.150000000000006</v>
      </c>
      <c r="M70" s="216">
        <f t="shared" si="3"/>
        <v>15155.26</v>
      </c>
      <c r="N70" s="460">
        <f t="shared" ref="N70:N83" si="7">M70/J70</f>
        <v>0.99099326489243444</v>
      </c>
      <c r="O70" s="250"/>
      <c r="P70" s="165" t="s">
        <v>146</v>
      </c>
    </row>
    <row r="71" spans="1:16" ht="15.75" customHeight="1">
      <c r="A71" s="335"/>
      <c r="B71" s="275"/>
      <c r="C71" s="412" t="s">
        <v>154</v>
      </c>
      <c r="D71" s="413"/>
      <c r="E71" s="192">
        <v>926</v>
      </c>
      <c r="F71" s="192">
        <v>92695</v>
      </c>
      <c r="G71" s="191">
        <v>4270</v>
      </c>
      <c r="H71" s="44">
        <v>5500</v>
      </c>
      <c r="I71" s="193">
        <v>5500</v>
      </c>
      <c r="J71" s="52">
        <v>5500</v>
      </c>
      <c r="K71" s="193">
        <v>4450</v>
      </c>
      <c r="L71" s="203">
        <v>0</v>
      </c>
      <c r="M71" s="216">
        <v>4450</v>
      </c>
      <c r="N71" s="460">
        <f t="shared" si="7"/>
        <v>0.80909090909090908</v>
      </c>
      <c r="O71" s="250"/>
      <c r="P71" s="165"/>
    </row>
    <row r="72" spans="1:16" ht="24" customHeight="1">
      <c r="A72" s="335"/>
      <c r="B72" s="275"/>
      <c r="C72" s="301" t="s">
        <v>46</v>
      </c>
      <c r="D72" s="302"/>
      <c r="E72" s="295">
        <v>750</v>
      </c>
      <c r="F72" s="295">
        <v>75075</v>
      </c>
      <c r="G72" s="80">
        <v>4210</v>
      </c>
      <c r="H72" s="41">
        <v>160</v>
      </c>
      <c r="I72" s="71"/>
      <c r="J72" s="48">
        <v>160</v>
      </c>
      <c r="K72" s="118">
        <v>160</v>
      </c>
      <c r="L72" s="204">
        <v>0</v>
      </c>
      <c r="M72" s="216">
        <v>160</v>
      </c>
      <c r="N72" s="460">
        <f t="shared" si="7"/>
        <v>1</v>
      </c>
      <c r="O72" s="250"/>
      <c r="P72" s="247" t="s">
        <v>170</v>
      </c>
    </row>
    <row r="73" spans="1:16" ht="20.25" customHeight="1">
      <c r="A73" s="335"/>
      <c r="B73" s="275"/>
      <c r="C73" s="397"/>
      <c r="D73" s="398"/>
      <c r="E73" s="296"/>
      <c r="F73" s="296"/>
      <c r="G73" s="80">
        <v>4300</v>
      </c>
      <c r="H73" s="41">
        <v>640</v>
      </c>
      <c r="I73" s="71"/>
      <c r="J73" s="48">
        <v>640</v>
      </c>
      <c r="K73" s="118">
        <v>640</v>
      </c>
      <c r="L73" s="204">
        <v>0</v>
      </c>
      <c r="M73" s="216">
        <v>640</v>
      </c>
      <c r="N73" s="460">
        <f t="shared" si="7"/>
        <v>1</v>
      </c>
      <c r="O73" s="250"/>
      <c r="P73" s="248"/>
    </row>
    <row r="74" spans="1:16" ht="23.25" customHeight="1">
      <c r="A74" s="335"/>
      <c r="B74" s="38" t="s">
        <v>8</v>
      </c>
      <c r="C74" s="309">
        <f>SUM(H69:H73)</f>
        <v>27127.1</v>
      </c>
      <c r="D74" s="310"/>
      <c r="E74" s="310"/>
      <c r="F74" s="310"/>
      <c r="G74" s="310"/>
      <c r="H74" s="311"/>
      <c r="I74" s="78">
        <f>SUM(I69:I73)</f>
        <v>26327.1</v>
      </c>
      <c r="J74" s="13">
        <f>SUM(J69:J73)</f>
        <v>27128</v>
      </c>
      <c r="K74" s="117">
        <f>SUM(K69:K73)</f>
        <v>25861.11</v>
      </c>
      <c r="L74" s="226">
        <f>SUM(L69:L73)</f>
        <v>79.150000000000006</v>
      </c>
      <c r="M74" s="217">
        <f t="shared" ref="M74:M131" si="8">SUM(K74+L74)</f>
        <v>25940.260000000002</v>
      </c>
      <c r="N74" s="461">
        <f t="shared" si="7"/>
        <v>0.95621719256856397</v>
      </c>
      <c r="O74" s="61">
        <v>27127.1</v>
      </c>
      <c r="P74" s="134"/>
    </row>
    <row r="75" spans="1:16" ht="63.75" customHeight="1">
      <c r="A75" s="335">
        <v>12</v>
      </c>
      <c r="B75" s="190" t="s">
        <v>19</v>
      </c>
      <c r="C75" s="343" t="s">
        <v>57</v>
      </c>
      <c r="D75" s="375"/>
      <c r="E75" s="80">
        <v>700</v>
      </c>
      <c r="F75" s="80">
        <v>70005</v>
      </c>
      <c r="G75" s="80">
        <v>4270</v>
      </c>
      <c r="H75" s="71">
        <v>21834</v>
      </c>
      <c r="I75" s="71"/>
      <c r="J75" s="79">
        <v>21834</v>
      </c>
      <c r="K75" s="120">
        <v>17326.990000000002</v>
      </c>
      <c r="L75" s="201">
        <v>98.61</v>
      </c>
      <c r="M75" s="216">
        <f t="shared" si="8"/>
        <v>17425.600000000002</v>
      </c>
      <c r="N75" s="460">
        <f t="shared" si="7"/>
        <v>0.79809471466520121</v>
      </c>
      <c r="O75" s="65"/>
      <c r="P75" s="147" t="s">
        <v>171</v>
      </c>
    </row>
    <row r="76" spans="1:16" ht="15" customHeight="1">
      <c r="A76" s="335"/>
      <c r="B76" s="38" t="s">
        <v>8</v>
      </c>
      <c r="C76" s="309">
        <f>SUM(H75)</f>
        <v>21834</v>
      </c>
      <c r="D76" s="353"/>
      <c r="E76" s="353"/>
      <c r="F76" s="353"/>
      <c r="G76" s="353"/>
      <c r="H76" s="354"/>
      <c r="I76" s="61">
        <f>SUM(I75)</f>
        <v>0</v>
      </c>
      <c r="J76" s="13">
        <f>SUM(J75)</f>
        <v>21834</v>
      </c>
      <c r="K76" s="117">
        <f>SUM(K75)</f>
        <v>17326.990000000002</v>
      </c>
      <c r="L76" s="226">
        <f>SUM(L75)</f>
        <v>98.61</v>
      </c>
      <c r="M76" s="217">
        <f t="shared" si="8"/>
        <v>17425.600000000002</v>
      </c>
      <c r="N76" s="461">
        <f t="shared" si="7"/>
        <v>0.79809471466520121</v>
      </c>
      <c r="O76" s="61">
        <v>21834</v>
      </c>
      <c r="P76" s="134"/>
    </row>
    <row r="77" spans="1:16" ht="39" customHeight="1">
      <c r="A77" s="335">
        <v>13</v>
      </c>
      <c r="B77" s="345" t="s">
        <v>20</v>
      </c>
      <c r="C77" s="359" t="s">
        <v>51</v>
      </c>
      <c r="D77" s="359"/>
      <c r="E77" s="80">
        <v>754</v>
      </c>
      <c r="F77" s="80">
        <v>75412</v>
      </c>
      <c r="G77" s="80">
        <v>4210</v>
      </c>
      <c r="H77" s="71">
        <v>1000</v>
      </c>
      <c r="I77" s="14"/>
      <c r="J77" s="79">
        <v>1000</v>
      </c>
      <c r="K77" s="118">
        <v>1000</v>
      </c>
      <c r="L77" s="204">
        <v>0</v>
      </c>
      <c r="M77" s="216">
        <v>1000</v>
      </c>
      <c r="N77" s="460">
        <f t="shared" si="7"/>
        <v>1</v>
      </c>
      <c r="O77" s="249"/>
      <c r="P77" s="136" t="s">
        <v>118</v>
      </c>
    </row>
    <row r="78" spans="1:16" ht="33" customHeight="1">
      <c r="A78" s="335"/>
      <c r="B78" s="345"/>
      <c r="C78" s="395" t="s">
        <v>52</v>
      </c>
      <c r="D78" s="395"/>
      <c r="E78" s="80">
        <v>926</v>
      </c>
      <c r="F78" s="80">
        <v>92605</v>
      </c>
      <c r="G78" s="80">
        <v>4210</v>
      </c>
      <c r="H78" s="71">
        <v>10000</v>
      </c>
      <c r="I78" s="14"/>
      <c r="J78" s="79">
        <v>10000</v>
      </c>
      <c r="K78" s="118">
        <v>9966.3799999999992</v>
      </c>
      <c r="L78" s="204">
        <v>0</v>
      </c>
      <c r="M78" s="216">
        <v>9966.3799999999992</v>
      </c>
      <c r="N78" s="460">
        <f t="shared" si="7"/>
        <v>0.99663799999999991</v>
      </c>
      <c r="O78" s="250"/>
      <c r="P78" s="136" t="s">
        <v>172</v>
      </c>
    </row>
    <row r="79" spans="1:16" ht="81" customHeight="1">
      <c r="A79" s="335"/>
      <c r="B79" s="345"/>
      <c r="C79" s="299" t="s">
        <v>135</v>
      </c>
      <c r="D79" s="300"/>
      <c r="E79" s="80">
        <v>926</v>
      </c>
      <c r="F79" s="80">
        <v>92695</v>
      </c>
      <c r="G79" s="80">
        <v>4300</v>
      </c>
      <c r="H79" s="71">
        <v>3750</v>
      </c>
      <c r="I79" s="14"/>
      <c r="J79" s="79">
        <v>3750</v>
      </c>
      <c r="K79" s="118">
        <v>3252.12</v>
      </c>
      <c r="L79" s="204">
        <v>11.86</v>
      </c>
      <c r="M79" s="216">
        <f t="shared" si="8"/>
        <v>3263.98</v>
      </c>
      <c r="N79" s="460">
        <f t="shared" si="7"/>
        <v>0.87039466666666665</v>
      </c>
      <c r="O79" s="250"/>
      <c r="P79" s="148" t="s">
        <v>133</v>
      </c>
    </row>
    <row r="80" spans="1:16" ht="57" customHeight="1">
      <c r="A80" s="335"/>
      <c r="B80" s="345"/>
      <c r="C80" s="343" t="s">
        <v>53</v>
      </c>
      <c r="D80" s="375"/>
      <c r="E80" s="80">
        <v>900</v>
      </c>
      <c r="F80" s="80">
        <v>90015</v>
      </c>
      <c r="G80" s="80">
        <v>6050</v>
      </c>
      <c r="H80" s="41">
        <v>23173.74</v>
      </c>
      <c r="I80" s="71">
        <v>23173.74</v>
      </c>
      <c r="J80" s="48">
        <v>23174</v>
      </c>
      <c r="K80" s="118">
        <v>22717</v>
      </c>
      <c r="L80" s="204">
        <v>229.94</v>
      </c>
      <c r="M80" s="216">
        <f t="shared" si="8"/>
        <v>22946.94</v>
      </c>
      <c r="N80" s="460">
        <f t="shared" si="7"/>
        <v>0.99020195046172432</v>
      </c>
      <c r="O80" s="250"/>
      <c r="P80" s="147" t="s">
        <v>148</v>
      </c>
    </row>
    <row r="81" spans="1:16" ht="24" customHeight="1">
      <c r="A81" s="335"/>
      <c r="B81" s="345"/>
      <c r="C81" s="277" t="s">
        <v>54</v>
      </c>
      <c r="D81" s="278"/>
      <c r="E81" s="295">
        <v>750</v>
      </c>
      <c r="F81" s="295">
        <v>75075</v>
      </c>
      <c r="G81" s="80">
        <v>4210</v>
      </c>
      <c r="H81" s="41">
        <v>995</v>
      </c>
      <c r="I81" s="71"/>
      <c r="J81" s="48">
        <v>995</v>
      </c>
      <c r="K81" s="118">
        <v>995</v>
      </c>
      <c r="L81" s="204">
        <v>0</v>
      </c>
      <c r="M81" s="216">
        <v>995</v>
      </c>
      <c r="N81" s="460">
        <f t="shared" si="7"/>
        <v>1</v>
      </c>
      <c r="O81" s="250"/>
      <c r="P81" s="247" t="s">
        <v>165</v>
      </c>
    </row>
    <row r="82" spans="1:16" ht="31.5" customHeight="1">
      <c r="A82" s="335"/>
      <c r="B82" s="345"/>
      <c r="C82" s="279"/>
      <c r="D82" s="280"/>
      <c r="E82" s="296"/>
      <c r="F82" s="296"/>
      <c r="G82" s="80">
        <v>4300</v>
      </c>
      <c r="H82" s="41">
        <v>1000</v>
      </c>
      <c r="I82" s="71"/>
      <c r="J82" s="48">
        <v>1000</v>
      </c>
      <c r="K82" s="118">
        <v>1000</v>
      </c>
      <c r="L82" s="204">
        <v>0</v>
      </c>
      <c r="M82" s="216">
        <v>1000</v>
      </c>
      <c r="N82" s="460">
        <f t="shared" si="7"/>
        <v>1</v>
      </c>
      <c r="O82" s="250"/>
      <c r="P82" s="248"/>
    </row>
    <row r="83" spans="1:16" ht="21" customHeight="1">
      <c r="A83" s="335"/>
      <c r="B83" s="38" t="s">
        <v>8</v>
      </c>
      <c r="C83" s="309">
        <f>SUM(H77:H82)</f>
        <v>39918.740000000005</v>
      </c>
      <c r="D83" s="353"/>
      <c r="E83" s="353"/>
      <c r="F83" s="353"/>
      <c r="G83" s="353"/>
      <c r="H83" s="354"/>
      <c r="I83" s="78">
        <f>SUM(I79:I82)</f>
        <v>23173.74</v>
      </c>
      <c r="J83" s="13">
        <f>SUM(J77:J82)</f>
        <v>39919</v>
      </c>
      <c r="K83" s="117">
        <f>SUM(K77:K82)</f>
        <v>38930.5</v>
      </c>
      <c r="L83" s="226">
        <f>SUM(L77:L82)</f>
        <v>241.8</v>
      </c>
      <c r="M83" s="217">
        <f t="shared" si="8"/>
        <v>39172.300000000003</v>
      </c>
      <c r="N83" s="461">
        <f t="shared" si="7"/>
        <v>0.9812946216087578</v>
      </c>
      <c r="O83" s="61">
        <v>39918.74</v>
      </c>
      <c r="P83" s="134"/>
    </row>
    <row r="84" spans="1:16" ht="33.75" customHeight="1">
      <c r="A84" s="335">
        <v>14</v>
      </c>
      <c r="B84" s="345" t="s">
        <v>21</v>
      </c>
      <c r="C84" s="360" t="s">
        <v>119</v>
      </c>
      <c r="D84" s="361"/>
      <c r="E84" s="366">
        <v>926</v>
      </c>
      <c r="F84" s="366">
        <v>92695</v>
      </c>
      <c r="G84" s="366">
        <v>6050</v>
      </c>
      <c r="H84" s="390">
        <v>30301.93</v>
      </c>
      <c r="I84" s="390">
        <v>30301.93</v>
      </c>
      <c r="J84" s="288">
        <v>30302</v>
      </c>
      <c r="K84" s="270">
        <v>30127</v>
      </c>
      <c r="L84" s="390">
        <v>137.15</v>
      </c>
      <c r="M84" s="242">
        <f t="shared" si="8"/>
        <v>30264.15</v>
      </c>
      <c r="N84" s="470">
        <f>M84/J84</f>
        <v>0.99875090753085605</v>
      </c>
      <c r="O84" s="291"/>
      <c r="P84" s="266" t="s">
        <v>180</v>
      </c>
    </row>
    <row r="85" spans="1:16" ht="9.75" customHeight="1">
      <c r="A85" s="335"/>
      <c r="B85" s="345"/>
      <c r="C85" s="385"/>
      <c r="D85" s="386"/>
      <c r="E85" s="389"/>
      <c r="F85" s="389"/>
      <c r="G85" s="389"/>
      <c r="H85" s="391"/>
      <c r="I85" s="391"/>
      <c r="J85" s="289"/>
      <c r="K85" s="270"/>
      <c r="L85" s="391"/>
      <c r="M85" s="243"/>
      <c r="N85" s="470"/>
      <c r="O85" s="292"/>
      <c r="P85" s="267"/>
    </row>
    <row r="86" spans="1:16" ht="23.25" hidden="1" customHeight="1">
      <c r="A86" s="335"/>
      <c r="B86" s="345"/>
      <c r="C86" s="385"/>
      <c r="D86" s="386"/>
      <c r="E86" s="389"/>
      <c r="F86" s="389"/>
      <c r="G86" s="389"/>
      <c r="H86" s="391"/>
      <c r="I86" s="391"/>
      <c r="J86" s="289"/>
      <c r="K86" s="270"/>
      <c r="L86" s="391"/>
      <c r="M86" s="243"/>
      <c r="N86" s="470"/>
      <c r="O86" s="292"/>
      <c r="P86" s="267"/>
    </row>
    <row r="87" spans="1:16" ht="23.25" hidden="1" customHeight="1">
      <c r="A87" s="335"/>
      <c r="B87" s="345"/>
      <c r="C87" s="385"/>
      <c r="D87" s="386"/>
      <c r="E87" s="389"/>
      <c r="F87" s="389"/>
      <c r="G87" s="389"/>
      <c r="H87" s="391"/>
      <c r="I87" s="391"/>
      <c r="J87" s="289"/>
      <c r="K87" s="270"/>
      <c r="L87" s="391"/>
      <c r="M87" s="243"/>
      <c r="N87" s="470"/>
      <c r="O87" s="292"/>
      <c r="P87" s="267"/>
    </row>
    <row r="88" spans="1:16" ht="33.75" hidden="1" customHeight="1">
      <c r="A88" s="335"/>
      <c r="B88" s="345"/>
      <c r="C88" s="385"/>
      <c r="D88" s="386"/>
      <c r="E88" s="389"/>
      <c r="F88" s="389"/>
      <c r="G88" s="389"/>
      <c r="H88" s="391"/>
      <c r="I88" s="391"/>
      <c r="J88" s="289"/>
      <c r="K88" s="270"/>
      <c r="L88" s="391"/>
      <c r="M88" s="243"/>
      <c r="N88" s="470"/>
      <c r="O88" s="292"/>
      <c r="P88" s="267"/>
    </row>
    <row r="89" spans="1:16" ht="33.75" hidden="1" customHeight="1">
      <c r="A89" s="335"/>
      <c r="B89" s="345"/>
      <c r="C89" s="385"/>
      <c r="D89" s="386"/>
      <c r="E89" s="389"/>
      <c r="F89" s="389"/>
      <c r="G89" s="389"/>
      <c r="H89" s="391"/>
      <c r="I89" s="391"/>
      <c r="J89" s="289"/>
      <c r="K89" s="270"/>
      <c r="L89" s="391"/>
      <c r="M89" s="243"/>
      <c r="N89" s="470"/>
      <c r="O89" s="292"/>
      <c r="P89" s="267"/>
    </row>
    <row r="90" spans="1:16" ht="33.75" customHeight="1">
      <c r="A90" s="335"/>
      <c r="B90" s="384"/>
      <c r="C90" s="385"/>
      <c r="D90" s="386"/>
      <c r="E90" s="389"/>
      <c r="F90" s="389"/>
      <c r="G90" s="389"/>
      <c r="H90" s="391"/>
      <c r="I90" s="391"/>
      <c r="J90" s="289"/>
      <c r="K90" s="270"/>
      <c r="L90" s="391"/>
      <c r="M90" s="243"/>
      <c r="N90" s="470"/>
      <c r="O90" s="292"/>
      <c r="P90" s="267"/>
    </row>
    <row r="91" spans="1:16" ht="37.5" customHeight="1">
      <c r="A91" s="335"/>
      <c r="B91" s="345"/>
      <c r="C91" s="387"/>
      <c r="D91" s="388"/>
      <c r="E91" s="367"/>
      <c r="F91" s="367"/>
      <c r="G91" s="367"/>
      <c r="H91" s="392"/>
      <c r="I91" s="391"/>
      <c r="J91" s="290"/>
      <c r="K91" s="270"/>
      <c r="L91" s="392"/>
      <c r="M91" s="244"/>
      <c r="N91" s="470"/>
      <c r="O91" s="292"/>
      <c r="P91" s="267"/>
    </row>
    <row r="92" spans="1:16" ht="48" customHeight="1">
      <c r="A92" s="335"/>
      <c r="B92" s="345"/>
      <c r="C92" s="321" t="s">
        <v>109</v>
      </c>
      <c r="D92" s="322"/>
      <c r="E92" s="103">
        <v>926</v>
      </c>
      <c r="F92" s="103">
        <v>92695</v>
      </c>
      <c r="G92" s="104">
        <v>4210</v>
      </c>
      <c r="H92" s="105">
        <v>3500</v>
      </c>
      <c r="I92" s="55"/>
      <c r="J92" s="102">
        <v>3500</v>
      </c>
      <c r="K92" s="55">
        <v>3500</v>
      </c>
      <c r="L92" s="205">
        <v>0</v>
      </c>
      <c r="M92" s="216">
        <v>3500</v>
      </c>
      <c r="N92" s="471">
        <f t="shared" ref="N92" si="9">K92/J92</f>
        <v>1</v>
      </c>
      <c r="O92" s="292"/>
      <c r="P92" s="241"/>
    </row>
    <row r="93" spans="1:16" s="7" customFormat="1" ht="17.25" customHeight="1">
      <c r="A93" s="335"/>
      <c r="B93" s="345"/>
      <c r="C93" s="360" t="s">
        <v>56</v>
      </c>
      <c r="D93" s="361"/>
      <c r="E93" s="366">
        <v>750</v>
      </c>
      <c r="F93" s="366">
        <v>75075</v>
      </c>
      <c r="G93" s="57">
        <v>4210</v>
      </c>
      <c r="H93" s="55">
        <v>250</v>
      </c>
      <c r="I93" s="390"/>
      <c r="J93" s="24">
        <v>250</v>
      </c>
      <c r="K93" s="55">
        <v>241.57</v>
      </c>
      <c r="L93" s="205">
        <v>0</v>
      </c>
      <c r="M93" s="216">
        <v>241.57</v>
      </c>
      <c r="N93" s="471">
        <f>M93/J93</f>
        <v>0.96628000000000003</v>
      </c>
      <c r="O93" s="292"/>
      <c r="P93" s="247" t="s">
        <v>165</v>
      </c>
    </row>
    <row r="94" spans="1:16" s="7" customFormat="1" ht="24" customHeight="1">
      <c r="A94" s="335"/>
      <c r="B94" s="345"/>
      <c r="C94" s="385"/>
      <c r="D94" s="386"/>
      <c r="E94" s="389"/>
      <c r="F94" s="389"/>
      <c r="G94" s="57">
        <v>4300</v>
      </c>
      <c r="H94" s="55">
        <v>1500</v>
      </c>
      <c r="I94" s="392"/>
      <c r="J94" s="24">
        <v>1500</v>
      </c>
      <c r="K94" s="55">
        <v>1500</v>
      </c>
      <c r="L94" s="205">
        <v>0</v>
      </c>
      <c r="M94" s="216">
        <v>1500</v>
      </c>
      <c r="N94" s="471">
        <f>M94/J94</f>
        <v>1</v>
      </c>
      <c r="O94" s="292"/>
      <c r="P94" s="248"/>
    </row>
    <row r="95" spans="1:16" ht="14.25">
      <c r="A95" s="335"/>
      <c r="B95" s="38" t="s">
        <v>8</v>
      </c>
      <c r="C95" s="309">
        <f>SUM(H84:H94)</f>
        <v>35551.93</v>
      </c>
      <c r="D95" s="353"/>
      <c r="E95" s="353"/>
      <c r="F95" s="353"/>
      <c r="G95" s="353"/>
      <c r="H95" s="354"/>
      <c r="I95" s="78">
        <f>SUM(I84:I94)</f>
        <v>30301.93</v>
      </c>
      <c r="J95" s="13">
        <f>SUM(J84:J94)</f>
        <v>35552</v>
      </c>
      <c r="K95" s="117">
        <f>SUM(K84:K94)</f>
        <v>35368.57</v>
      </c>
      <c r="L95" s="226">
        <f>SUM(L84:L94)</f>
        <v>137.15</v>
      </c>
      <c r="M95" s="217">
        <f t="shared" si="8"/>
        <v>35505.72</v>
      </c>
      <c r="N95" s="461">
        <f>M95/J95</f>
        <v>0.99869824482448244</v>
      </c>
      <c r="O95" s="15">
        <v>35551.93</v>
      </c>
      <c r="P95" s="134"/>
    </row>
    <row r="96" spans="1:16" ht="32.25" customHeight="1">
      <c r="A96" s="318">
        <v>15</v>
      </c>
      <c r="B96" s="274" t="s">
        <v>22</v>
      </c>
      <c r="C96" s="307" t="s">
        <v>65</v>
      </c>
      <c r="D96" s="308"/>
      <c r="E96" s="32">
        <v>600</v>
      </c>
      <c r="F96" s="32">
        <v>60016</v>
      </c>
      <c r="G96" s="32">
        <v>6050</v>
      </c>
      <c r="H96" s="71">
        <v>18982.419999999998</v>
      </c>
      <c r="I96" s="71">
        <v>18982.419999999998</v>
      </c>
      <c r="J96" s="79">
        <v>18983</v>
      </c>
      <c r="K96" s="120">
        <v>18515</v>
      </c>
      <c r="L96" s="201">
        <v>185.15</v>
      </c>
      <c r="M96" s="216">
        <f t="shared" si="8"/>
        <v>18700.150000000001</v>
      </c>
      <c r="N96" s="472">
        <f>M96/J96</f>
        <v>0.98509982616024871</v>
      </c>
      <c r="O96" s="64"/>
      <c r="P96" s="138" t="s">
        <v>120</v>
      </c>
    </row>
    <row r="97" spans="1:16" ht="22.5" customHeight="1">
      <c r="A97" s="319"/>
      <c r="B97" s="275"/>
      <c r="C97" s="277" t="s">
        <v>125</v>
      </c>
      <c r="D97" s="278"/>
      <c r="E97" s="393">
        <v>750</v>
      </c>
      <c r="F97" s="393">
        <v>75075</v>
      </c>
      <c r="G97" s="32">
        <v>4210</v>
      </c>
      <c r="H97" s="41">
        <v>408</v>
      </c>
      <c r="I97" s="71"/>
      <c r="J97" s="48">
        <v>408</v>
      </c>
      <c r="K97" s="124">
        <v>397.84</v>
      </c>
      <c r="L97" s="124">
        <v>0</v>
      </c>
      <c r="M97" s="216">
        <v>397.84</v>
      </c>
      <c r="N97" s="472">
        <f t="shared" ref="N97:N98" si="10">M97/J97</f>
        <v>0.97509803921568616</v>
      </c>
      <c r="O97" s="64"/>
      <c r="P97" s="263" t="s">
        <v>165</v>
      </c>
    </row>
    <row r="98" spans="1:16" ht="18.75" customHeight="1">
      <c r="A98" s="319"/>
      <c r="B98" s="276"/>
      <c r="C98" s="279"/>
      <c r="D98" s="280"/>
      <c r="E98" s="394"/>
      <c r="F98" s="394"/>
      <c r="G98" s="31">
        <v>4300</v>
      </c>
      <c r="H98" s="41">
        <v>591</v>
      </c>
      <c r="I98" s="71"/>
      <c r="J98" s="48">
        <v>591</v>
      </c>
      <c r="K98" s="124">
        <v>590.4</v>
      </c>
      <c r="L98" s="124">
        <v>0</v>
      </c>
      <c r="M98" s="216">
        <v>590.4</v>
      </c>
      <c r="N98" s="472">
        <f t="shared" si="10"/>
        <v>0.99898477157360399</v>
      </c>
      <c r="O98" s="65"/>
      <c r="P98" s="264"/>
    </row>
    <row r="99" spans="1:16" ht="14.25">
      <c r="A99" s="320"/>
      <c r="B99" s="38" t="s">
        <v>8</v>
      </c>
      <c r="C99" s="304">
        <f>SUM(H96:H98)</f>
        <v>19981.419999999998</v>
      </c>
      <c r="D99" s="305"/>
      <c r="E99" s="305"/>
      <c r="F99" s="305"/>
      <c r="G99" s="305"/>
      <c r="H99" s="306"/>
      <c r="I99" s="78">
        <f>SUM(I96:I98)</f>
        <v>18982.419999999998</v>
      </c>
      <c r="J99" s="13">
        <f>SUM(J96:J98)</f>
        <v>19982</v>
      </c>
      <c r="K99" s="212">
        <f>SUM(K96:K98)</f>
        <v>19503.240000000002</v>
      </c>
      <c r="L99" s="220">
        <f>SUM(L96:L98)</f>
        <v>185.15</v>
      </c>
      <c r="M99" s="217">
        <f t="shared" si="8"/>
        <v>19688.390000000003</v>
      </c>
      <c r="N99" s="473">
        <f>M99/J99</f>
        <v>0.98530627564808337</v>
      </c>
      <c r="O99" s="61">
        <v>19981.419999999998</v>
      </c>
      <c r="P99" s="134"/>
    </row>
    <row r="100" spans="1:16" ht="36" customHeight="1">
      <c r="A100" s="335">
        <v>16</v>
      </c>
      <c r="B100" s="274" t="s">
        <v>23</v>
      </c>
      <c r="C100" s="277" t="s">
        <v>61</v>
      </c>
      <c r="D100" s="278"/>
      <c r="E100" s="295">
        <v>926</v>
      </c>
      <c r="F100" s="295">
        <v>92695</v>
      </c>
      <c r="G100" s="295">
        <v>6050</v>
      </c>
      <c r="H100" s="242">
        <v>39009.1</v>
      </c>
      <c r="I100" s="242">
        <v>39009.1</v>
      </c>
      <c r="J100" s="454">
        <v>39010</v>
      </c>
      <c r="K100" s="269">
        <v>38542.68</v>
      </c>
      <c r="L100" s="457">
        <v>212.7</v>
      </c>
      <c r="M100" s="242">
        <f t="shared" si="8"/>
        <v>38755.379999999997</v>
      </c>
      <c r="N100" s="462">
        <f>M100/J100</f>
        <v>0.99347295565239679</v>
      </c>
      <c r="O100" s="249"/>
      <c r="P100" s="260" t="s">
        <v>153</v>
      </c>
    </row>
    <row r="101" spans="1:16" ht="7.5" customHeight="1">
      <c r="A101" s="335"/>
      <c r="B101" s="275"/>
      <c r="C101" s="349"/>
      <c r="D101" s="350"/>
      <c r="E101" s="334"/>
      <c r="F101" s="334"/>
      <c r="G101" s="334"/>
      <c r="H101" s="243"/>
      <c r="I101" s="243"/>
      <c r="J101" s="455"/>
      <c r="K101" s="269"/>
      <c r="L101" s="458"/>
      <c r="M101" s="243"/>
      <c r="N101" s="463"/>
      <c r="O101" s="250"/>
      <c r="P101" s="261"/>
    </row>
    <row r="102" spans="1:16" ht="13.5" customHeight="1">
      <c r="A102" s="335"/>
      <c r="B102" s="275"/>
      <c r="C102" s="349"/>
      <c r="D102" s="350"/>
      <c r="E102" s="334"/>
      <c r="F102" s="334"/>
      <c r="G102" s="334"/>
      <c r="H102" s="243"/>
      <c r="I102" s="243"/>
      <c r="J102" s="455"/>
      <c r="K102" s="269"/>
      <c r="L102" s="458"/>
      <c r="M102" s="243"/>
      <c r="N102" s="463"/>
      <c r="O102" s="250"/>
      <c r="P102" s="261"/>
    </row>
    <row r="103" spans="1:16" ht="15" customHeight="1">
      <c r="A103" s="335"/>
      <c r="B103" s="275"/>
      <c r="C103" s="349"/>
      <c r="D103" s="350"/>
      <c r="E103" s="334"/>
      <c r="F103" s="334"/>
      <c r="G103" s="334"/>
      <c r="H103" s="243"/>
      <c r="I103" s="243"/>
      <c r="J103" s="455"/>
      <c r="K103" s="269"/>
      <c r="L103" s="458"/>
      <c r="M103" s="243"/>
      <c r="N103" s="463"/>
      <c r="O103" s="250"/>
      <c r="P103" s="261"/>
    </row>
    <row r="104" spans="1:16" ht="15.75" customHeight="1">
      <c r="A104" s="335"/>
      <c r="B104" s="275"/>
      <c r="C104" s="349"/>
      <c r="D104" s="350"/>
      <c r="E104" s="334"/>
      <c r="F104" s="334"/>
      <c r="G104" s="334"/>
      <c r="H104" s="243"/>
      <c r="I104" s="243"/>
      <c r="J104" s="455"/>
      <c r="K104" s="269"/>
      <c r="L104" s="458"/>
      <c r="M104" s="243"/>
      <c r="N104" s="463"/>
      <c r="O104" s="250"/>
      <c r="P104" s="261"/>
    </row>
    <row r="105" spans="1:16" ht="7.5" customHeight="1">
      <c r="A105" s="335"/>
      <c r="B105" s="275"/>
      <c r="C105" s="349"/>
      <c r="D105" s="350"/>
      <c r="E105" s="334"/>
      <c r="F105" s="334"/>
      <c r="G105" s="334"/>
      <c r="H105" s="243"/>
      <c r="I105" s="243"/>
      <c r="J105" s="455"/>
      <c r="K105" s="269"/>
      <c r="L105" s="458"/>
      <c r="M105" s="244"/>
      <c r="N105" s="463"/>
      <c r="O105" s="250"/>
      <c r="P105" s="261"/>
    </row>
    <row r="106" spans="1:16" ht="0.75" hidden="1" customHeight="1">
      <c r="A106" s="335"/>
      <c r="B106" s="275"/>
      <c r="C106" s="349"/>
      <c r="D106" s="350"/>
      <c r="E106" s="334"/>
      <c r="F106" s="334"/>
      <c r="G106" s="334"/>
      <c r="H106" s="243"/>
      <c r="I106" s="243"/>
      <c r="J106" s="455"/>
      <c r="K106" s="269"/>
      <c r="L106" s="459"/>
      <c r="M106" s="216">
        <f t="shared" si="8"/>
        <v>0</v>
      </c>
      <c r="N106" s="464"/>
      <c r="O106" s="250"/>
      <c r="P106" s="262"/>
    </row>
    <row r="107" spans="1:16" ht="1.5" hidden="1" customHeight="1">
      <c r="A107" s="335"/>
      <c r="B107" s="275"/>
      <c r="C107" s="279"/>
      <c r="D107" s="280"/>
      <c r="E107" s="296"/>
      <c r="F107" s="296"/>
      <c r="G107" s="296"/>
      <c r="H107" s="244"/>
      <c r="I107" s="243"/>
      <c r="J107" s="456"/>
      <c r="K107" s="213"/>
      <c r="L107" s="123"/>
      <c r="M107" s="216">
        <f t="shared" si="8"/>
        <v>0</v>
      </c>
      <c r="N107" s="460"/>
      <c r="O107" s="250"/>
      <c r="P107" s="134"/>
    </row>
    <row r="108" spans="1:16" ht="21.75" customHeight="1">
      <c r="A108" s="335"/>
      <c r="B108" s="275"/>
      <c r="C108" s="343" t="s">
        <v>62</v>
      </c>
      <c r="D108" s="375"/>
      <c r="E108" s="80">
        <v>921</v>
      </c>
      <c r="F108" s="80">
        <v>92195</v>
      </c>
      <c r="G108" s="80">
        <v>4210</v>
      </c>
      <c r="H108" s="41">
        <v>2000</v>
      </c>
      <c r="I108" s="71"/>
      <c r="J108" s="48">
        <v>2000</v>
      </c>
      <c r="K108" s="213">
        <v>2000</v>
      </c>
      <c r="L108" s="204">
        <v>0</v>
      </c>
      <c r="M108" s="216">
        <v>2000</v>
      </c>
      <c r="N108" s="460">
        <f>M108/J108</f>
        <v>1</v>
      </c>
      <c r="O108" s="250"/>
      <c r="P108" s="134"/>
    </row>
    <row r="109" spans="1:16" ht="20.25" customHeight="1">
      <c r="A109" s="335"/>
      <c r="B109" s="275"/>
      <c r="C109" s="452" t="s">
        <v>63</v>
      </c>
      <c r="D109" s="453"/>
      <c r="E109" s="80">
        <v>926</v>
      </c>
      <c r="F109" s="80">
        <v>92695</v>
      </c>
      <c r="G109" s="80">
        <v>4210</v>
      </c>
      <c r="H109" s="71">
        <v>1100</v>
      </c>
      <c r="I109" s="269"/>
      <c r="J109" s="79">
        <v>1100</v>
      </c>
      <c r="K109" s="118">
        <v>1100</v>
      </c>
      <c r="L109" s="204">
        <v>0</v>
      </c>
      <c r="M109" s="216">
        <v>1100</v>
      </c>
      <c r="N109" s="460">
        <f t="shared" ref="N109:N111" si="11">M109/J109</f>
        <v>1</v>
      </c>
      <c r="O109" s="250"/>
      <c r="P109" s="134"/>
    </row>
    <row r="110" spans="1:16" ht="25.5" customHeight="1">
      <c r="A110" s="335"/>
      <c r="B110" s="275"/>
      <c r="C110" s="312" t="s">
        <v>64</v>
      </c>
      <c r="D110" s="313"/>
      <c r="E110" s="80">
        <v>750</v>
      </c>
      <c r="F110" s="80">
        <v>75075</v>
      </c>
      <c r="G110" s="80">
        <v>4210</v>
      </c>
      <c r="H110" s="71">
        <v>1000</v>
      </c>
      <c r="I110" s="269"/>
      <c r="J110" s="79">
        <v>1000</v>
      </c>
      <c r="K110" s="118">
        <v>996.88</v>
      </c>
      <c r="L110" s="204">
        <v>0</v>
      </c>
      <c r="M110" s="216">
        <v>996.88</v>
      </c>
      <c r="N110" s="460">
        <f t="shared" si="11"/>
        <v>0.99687999999999999</v>
      </c>
      <c r="O110" s="70"/>
      <c r="P110" s="247" t="s">
        <v>127</v>
      </c>
    </row>
    <row r="111" spans="1:16" ht="21.75" customHeight="1">
      <c r="A111" s="335"/>
      <c r="B111" s="276"/>
      <c r="C111" s="314"/>
      <c r="D111" s="315"/>
      <c r="E111" s="80">
        <v>750</v>
      </c>
      <c r="F111" s="80">
        <v>75075</v>
      </c>
      <c r="G111" s="80">
        <v>4300</v>
      </c>
      <c r="H111" s="71">
        <v>1000</v>
      </c>
      <c r="I111" s="269"/>
      <c r="J111" s="79">
        <v>1000</v>
      </c>
      <c r="K111" s="118">
        <v>1000</v>
      </c>
      <c r="L111" s="204">
        <v>0</v>
      </c>
      <c r="M111" s="216">
        <v>1000</v>
      </c>
      <c r="N111" s="460">
        <f t="shared" si="11"/>
        <v>1</v>
      </c>
      <c r="O111" s="70"/>
      <c r="P111" s="248"/>
    </row>
    <row r="112" spans="1:16" ht="14.25">
      <c r="A112" s="335"/>
      <c r="B112" s="38" t="s">
        <v>8</v>
      </c>
      <c r="C112" s="304">
        <f>SUM(H100:H111)</f>
        <v>44109.1</v>
      </c>
      <c r="D112" s="305"/>
      <c r="E112" s="305"/>
      <c r="F112" s="305"/>
      <c r="G112" s="305"/>
      <c r="H112" s="306"/>
      <c r="I112" s="78">
        <f>SUM(I100:I109)</f>
        <v>39009.1</v>
      </c>
      <c r="J112" s="13">
        <f>SUM(J100:J111)</f>
        <v>44110</v>
      </c>
      <c r="K112" s="117">
        <f>SUM(K100:K111)</f>
        <v>43639.56</v>
      </c>
      <c r="L112" s="226">
        <f>SUM(L100:L111)</f>
        <v>212.7</v>
      </c>
      <c r="M112" s="217">
        <f t="shared" si="8"/>
        <v>43852.259999999995</v>
      </c>
      <c r="N112" s="461">
        <f>M112/J112</f>
        <v>0.99415688052595774</v>
      </c>
      <c r="O112" s="61">
        <v>44109.1</v>
      </c>
      <c r="P112" s="134"/>
    </row>
    <row r="113" spans="1:16" ht="51.75" customHeight="1">
      <c r="A113" s="335">
        <v>17</v>
      </c>
      <c r="B113" s="274" t="s">
        <v>24</v>
      </c>
      <c r="C113" s="343" t="s">
        <v>94</v>
      </c>
      <c r="D113" s="375"/>
      <c r="E113" s="80">
        <v>600</v>
      </c>
      <c r="F113" s="80">
        <v>60016</v>
      </c>
      <c r="G113" s="59">
        <v>6050</v>
      </c>
      <c r="H113" s="72">
        <v>16895</v>
      </c>
      <c r="I113" s="66">
        <v>16895</v>
      </c>
      <c r="J113" s="68">
        <v>16895</v>
      </c>
      <c r="K113" s="118">
        <v>13590</v>
      </c>
      <c r="L113" s="204">
        <v>135.9</v>
      </c>
      <c r="M113" s="216">
        <f t="shared" si="8"/>
        <v>13725.9</v>
      </c>
      <c r="N113" s="460">
        <f t="shared" ref="N113:N114" si="12">M113/J113</f>
        <v>0.8124237940218999</v>
      </c>
      <c r="O113" s="249"/>
      <c r="P113" s="137" t="s">
        <v>121</v>
      </c>
    </row>
    <row r="114" spans="1:16" ht="16.5" customHeight="1">
      <c r="A114" s="335"/>
      <c r="B114" s="275"/>
      <c r="C114" s="378" t="s">
        <v>58</v>
      </c>
      <c r="D114" s="379"/>
      <c r="E114" s="295">
        <v>750</v>
      </c>
      <c r="F114" s="382">
        <v>75075</v>
      </c>
      <c r="G114" s="80">
        <v>4210</v>
      </c>
      <c r="H114" s="44">
        <v>880</v>
      </c>
      <c r="I114" s="71"/>
      <c r="J114" s="48">
        <v>880</v>
      </c>
      <c r="K114" s="118">
        <v>879.91</v>
      </c>
      <c r="L114" s="204">
        <v>0</v>
      </c>
      <c r="M114" s="216">
        <v>879.91</v>
      </c>
      <c r="N114" s="460">
        <f t="shared" si="12"/>
        <v>0.99989772727272719</v>
      </c>
      <c r="O114" s="293"/>
      <c r="P114" s="134"/>
    </row>
    <row r="115" spans="1:16" ht="12.6" hidden="1" customHeight="1">
      <c r="A115" s="335"/>
      <c r="B115" s="275"/>
      <c r="C115" s="380"/>
      <c r="D115" s="381"/>
      <c r="E115" s="334"/>
      <c r="F115" s="383"/>
      <c r="G115" s="80"/>
      <c r="H115" s="44"/>
      <c r="I115" s="71"/>
      <c r="J115" s="48"/>
      <c r="K115" s="118"/>
      <c r="L115" s="204"/>
      <c r="M115" s="216">
        <f t="shared" si="8"/>
        <v>0</v>
      </c>
      <c r="N115" s="460"/>
      <c r="O115" s="293"/>
      <c r="P115" s="134"/>
    </row>
    <row r="116" spans="1:16" ht="14.25" customHeight="1">
      <c r="A116" s="335"/>
      <c r="B116" s="38" t="s">
        <v>8</v>
      </c>
      <c r="C116" s="376">
        <f>SUM(H113:H115)</f>
        <v>17775</v>
      </c>
      <c r="D116" s="376"/>
      <c r="E116" s="376"/>
      <c r="F116" s="376"/>
      <c r="G116" s="377"/>
      <c r="H116" s="377"/>
      <c r="I116" s="78">
        <f>SUM(I113:I115)</f>
        <v>16895</v>
      </c>
      <c r="J116" s="25">
        <f>SUM(J113:J115)</f>
        <v>17775</v>
      </c>
      <c r="K116" s="117">
        <f>SUM(K113:K114)</f>
        <v>14469.91</v>
      </c>
      <c r="L116" s="226">
        <f>SUM(L113:L114)</f>
        <v>135.9</v>
      </c>
      <c r="M116" s="217">
        <f t="shared" si="8"/>
        <v>14605.81</v>
      </c>
      <c r="N116" s="461">
        <f>M116/J116</f>
        <v>0.8217052039381153</v>
      </c>
      <c r="O116" s="61">
        <v>17775.97</v>
      </c>
      <c r="P116" s="134"/>
    </row>
    <row r="117" spans="1:16" ht="76.5" customHeight="1">
      <c r="A117" s="318">
        <v>18</v>
      </c>
      <c r="B117" s="274" t="s">
        <v>25</v>
      </c>
      <c r="C117" s="374" t="s">
        <v>78</v>
      </c>
      <c r="D117" s="374"/>
      <c r="E117" s="80">
        <v>600</v>
      </c>
      <c r="F117" s="80">
        <v>60016</v>
      </c>
      <c r="G117" s="80">
        <v>6050</v>
      </c>
      <c r="H117" s="71">
        <v>22000.28</v>
      </c>
      <c r="I117" s="71">
        <v>22000.28</v>
      </c>
      <c r="J117" s="18">
        <v>22001</v>
      </c>
      <c r="K117" s="17">
        <v>21052</v>
      </c>
      <c r="L117" s="203">
        <v>243.97</v>
      </c>
      <c r="M117" s="216">
        <f t="shared" si="8"/>
        <v>21295.97</v>
      </c>
      <c r="N117" s="460">
        <f t="shared" ref="N117:N131" si="13">M117/J117</f>
        <v>0.9679546384255262</v>
      </c>
      <c r="O117" s="65"/>
      <c r="P117" s="137" t="s">
        <v>173</v>
      </c>
    </row>
    <row r="118" spans="1:16" ht="20.25" customHeight="1">
      <c r="A118" s="319"/>
      <c r="B118" s="275"/>
      <c r="C118" s="277" t="s">
        <v>80</v>
      </c>
      <c r="D118" s="278"/>
      <c r="E118" s="295">
        <v>750</v>
      </c>
      <c r="F118" s="295">
        <v>75075</v>
      </c>
      <c r="G118" s="80">
        <v>4210</v>
      </c>
      <c r="H118" s="44">
        <v>457</v>
      </c>
      <c r="I118" s="17"/>
      <c r="J118" s="52">
        <v>457</v>
      </c>
      <c r="K118" s="17">
        <v>437.3</v>
      </c>
      <c r="L118" s="203">
        <v>0</v>
      </c>
      <c r="M118" s="216">
        <v>437.3</v>
      </c>
      <c r="N118" s="460">
        <f t="shared" si="13"/>
        <v>0.9568927789934355</v>
      </c>
      <c r="O118" s="70"/>
      <c r="P118" s="247" t="s">
        <v>165</v>
      </c>
    </row>
    <row r="119" spans="1:16" ht="21" customHeight="1">
      <c r="A119" s="319"/>
      <c r="B119" s="276"/>
      <c r="C119" s="279"/>
      <c r="D119" s="280"/>
      <c r="E119" s="296"/>
      <c r="F119" s="296"/>
      <c r="G119" s="80">
        <v>4300</v>
      </c>
      <c r="H119" s="44">
        <v>700</v>
      </c>
      <c r="I119" s="17"/>
      <c r="J119" s="52">
        <v>700</v>
      </c>
      <c r="K119" s="17">
        <v>642.97</v>
      </c>
      <c r="L119" s="203">
        <v>0</v>
      </c>
      <c r="M119" s="216">
        <v>642.97</v>
      </c>
      <c r="N119" s="460">
        <f t="shared" si="13"/>
        <v>0.91852857142857147</v>
      </c>
      <c r="O119" s="78"/>
      <c r="P119" s="248"/>
    </row>
    <row r="120" spans="1:16" ht="15" customHeight="1">
      <c r="A120" s="320"/>
      <c r="B120" s="38" t="s">
        <v>8</v>
      </c>
      <c r="C120" s="324">
        <f>SUM(H117:H119)</f>
        <v>23157.279999999999</v>
      </c>
      <c r="D120" s="351"/>
      <c r="E120" s="351"/>
      <c r="F120" s="351"/>
      <c r="G120" s="351"/>
      <c r="H120" s="352"/>
      <c r="I120" s="78">
        <f>SUM(I117:I118)</f>
        <v>22000.28</v>
      </c>
      <c r="J120" s="13">
        <f>SUM(J117:J119)</f>
        <v>23158</v>
      </c>
      <c r="K120" s="117">
        <f>SUM(K117:K119)</f>
        <v>22132.27</v>
      </c>
      <c r="L120" s="226">
        <f>SUM(L117:L119)</f>
        <v>243.97</v>
      </c>
      <c r="M120" s="217">
        <f t="shared" si="8"/>
        <v>22376.240000000002</v>
      </c>
      <c r="N120" s="461">
        <f t="shared" si="13"/>
        <v>0.96624233526211256</v>
      </c>
      <c r="O120" s="61">
        <v>23157.279999999999</v>
      </c>
      <c r="P120" s="134"/>
    </row>
    <row r="121" spans="1:16" ht="87" customHeight="1">
      <c r="A121" s="335">
        <v>19</v>
      </c>
      <c r="B121" s="345" t="s">
        <v>26</v>
      </c>
      <c r="C121" s="360" t="s">
        <v>68</v>
      </c>
      <c r="D121" s="361"/>
      <c r="E121" s="74">
        <v>926</v>
      </c>
      <c r="F121" s="74">
        <v>92695</v>
      </c>
      <c r="G121" s="74">
        <v>6050</v>
      </c>
      <c r="H121" s="75">
        <v>13479.51</v>
      </c>
      <c r="I121" s="75">
        <v>13479.51</v>
      </c>
      <c r="J121" s="63">
        <v>13480</v>
      </c>
      <c r="K121" s="55">
        <v>13345.5</v>
      </c>
      <c r="L121" s="205">
        <v>69.3</v>
      </c>
      <c r="M121" s="216">
        <f t="shared" si="8"/>
        <v>13414.8</v>
      </c>
      <c r="N121" s="460">
        <f t="shared" si="13"/>
        <v>0.99516320474777442</v>
      </c>
      <c r="O121" s="249"/>
      <c r="P121" s="153" t="s">
        <v>186</v>
      </c>
    </row>
    <row r="122" spans="1:16" ht="55.5" customHeight="1">
      <c r="A122" s="335"/>
      <c r="B122" s="345"/>
      <c r="C122" s="299" t="s">
        <v>110</v>
      </c>
      <c r="D122" s="300"/>
      <c r="E122" s="94">
        <v>926</v>
      </c>
      <c r="F122" s="94">
        <v>92695</v>
      </c>
      <c r="G122" s="94">
        <v>6050</v>
      </c>
      <c r="H122" s="89">
        <v>5000</v>
      </c>
      <c r="I122" s="71">
        <v>5000</v>
      </c>
      <c r="J122" s="79">
        <v>5000</v>
      </c>
      <c r="K122" s="118">
        <v>4970</v>
      </c>
      <c r="L122" s="204">
        <v>28.28</v>
      </c>
      <c r="M122" s="216">
        <f t="shared" si="8"/>
        <v>4998.28</v>
      </c>
      <c r="N122" s="460">
        <f t="shared" si="13"/>
        <v>0.99965599999999999</v>
      </c>
      <c r="O122" s="250"/>
      <c r="P122" s="147" t="s">
        <v>187</v>
      </c>
    </row>
    <row r="123" spans="1:16" ht="30" customHeight="1">
      <c r="A123" s="335"/>
      <c r="B123" s="345"/>
      <c r="C123" s="365" t="s">
        <v>69</v>
      </c>
      <c r="D123" s="365"/>
      <c r="E123" s="366">
        <v>750</v>
      </c>
      <c r="F123" s="366">
        <v>75075</v>
      </c>
      <c r="G123" s="80">
        <v>4210</v>
      </c>
      <c r="H123" s="41">
        <v>22.6</v>
      </c>
      <c r="I123" s="71"/>
      <c r="J123" s="48">
        <v>23</v>
      </c>
      <c r="K123" s="118">
        <v>22.35</v>
      </c>
      <c r="L123" s="204">
        <v>0</v>
      </c>
      <c r="M123" s="216">
        <v>22.35</v>
      </c>
      <c r="N123" s="460">
        <f t="shared" si="13"/>
        <v>0.97173913043478266</v>
      </c>
      <c r="O123" s="250"/>
      <c r="P123" s="247" t="s">
        <v>165</v>
      </c>
    </row>
    <row r="124" spans="1:16" ht="29.25" customHeight="1">
      <c r="A124" s="335"/>
      <c r="B124" s="345"/>
      <c r="C124" s="365"/>
      <c r="D124" s="365"/>
      <c r="E124" s="367"/>
      <c r="F124" s="367"/>
      <c r="G124" s="23">
        <v>4300</v>
      </c>
      <c r="H124" s="43">
        <v>950</v>
      </c>
      <c r="I124" s="55"/>
      <c r="J124" s="51">
        <v>950</v>
      </c>
      <c r="K124" s="55">
        <v>950</v>
      </c>
      <c r="L124" s="205">
        <v>0</v>
      </c>
      <c r="M124" s="216">
        <v>950</v>
      </c>
      <c r="N124" s="460">
        <f t="shared" si="13"/>
        <v>1</v>
      </c>
      <c r="O124" s="250"/>
      <c r="P124" s="248"/>
    </row>
    <row r="125" spans="1:16" ht="12.75" customHeight="1">
      <c r="A125" s="335"/>
      <c r="B125" s="38" t="s">
        <v>8</v>
      </c>
      <c r="C125" s="372"/>
      <c r="D125" s="373"/>
      <c r="E125" s="353">
        <f>SUM(H121:H124)</f>
        <v>19452.11</v>
      </c>
      <c r="F125" s="368"/>
      <c r="G125" s="368"/>
      <c r="H125" s="369"/>
      <c r="I125" s="78">
        <f>SUM(I121:I124)</f>
        <v>18479.510000000002</v>
      </c>
      <c r="J125" s="13">
        <f>SUM(J121:J124)</f>
        <v>19453</v>
      </c>
      <c r="K125" s="117">
        <f>SUM(K121:K124)</f>
        <v>19287.849999999999</v>
      </c>
      <c r="L125" s="226">
        <f>SUM(L121:L124)</f>
        <v>97.58</v>
      </c>
      <c r="M125" s="217">
        <f t="shared" si="8"/>
        <v>19385.43</v>
      </c>
      <c r="N125" s="461">
        <f t="shared" si="13"/>
        <v>0.99652649976867325</v>
      </c>
      <c r="O125" s="61">
        <v>19452.11</v>
      </c>
      <c r="P125" s="134"/>
    </row>
    <row r="126" spans="1:16" ht="81" customHeight="1">
      <c r="A126" s="335">
        <v>20</v>
      </c>
      <c r="B126" s="274" t="s">
        <v>27</v>
      </c>
      <c r="C126" s="359" t="s">
        <v>98</v>
      </c>
      <c r="D126" s="359"/>
      <c r="E126" s="221">
        <v>926</v>
      </c>
      <c r="F126" s="221">
        <v>92695</v>
      </c>
      <c r="G126" s="221">
        <v>6050</v>
      </c>
      <c r="H126" s="222">
        <v>18500</v>
      </c>
      <c r="I126" s="222">
        <v>18500</v>
      </c>
      <c r="J126" s="223">
        <v>18500</v>
      </c>
      <c r="K126" s="222">
        <v>18397.11</v>
      </c>
      <c r="L126" s="222">
        <v>98.05</v>
      </c>
      <c r="M126" s="219">
        <f t="shared" si="8"/>
        <v>18495.16</v>
      </c>
      <c r="N126" s="460">
        <f t="shared" si="13"/>
        <v>0.99973837837837842</v>
      </c>
      <c r="O126" s="249"/>
      <c r="P126" s="229" t="s">
        <v>188</v>
      </c>
    </row>
    <row r="127" spans="1:16" ht="17.25" customHeight="1">
      <c r="A127" s="335"/>
      <c r="B127" s="275"/>
      <c r="C127" s="370" t="s">
        <v>155</v>
      </c>
      <c r="D127" s="371"/>
      <c r="E127" s="194">
        <v>926</v>
      </c>
      <c r="F127" s="194">
        <v>92695</v>
      </c>
      <c r="G127" s="194">
        <v>4210</v>
      </c>
      <c r="H127" s="195">
        <v>1700</v>
      </c>
      <c r="I127" s="188"/>
      <c r="J127" s="189">
        <v>1700</v>
      </c>
      <c r="K127" s="222">
        <v>1690</v>
      </c>
      <c r="L127" s="222">
        <v>0</v>
      </c>
      <c r="M127" s="216">
        <v>1690</v>
      </c>
      <c r="N127" s="460">
        <f t="shared" si="13"/>
        <v>0.99411764705882355</v>
      </c>
      <c r="O127" s="250"/>
      <c r="P127" s="186"/>
    </row>
    <row r="128" spans="1:16" ht="17.25" customHeight="1">
      <c r="A128" s="335"/>
      <c r="B128" s="275"/>
      <c r="C128" s="299" t="s">
        <v>97</v>
      </c>
      <c r="D128" s="300"/>
      <c r="E128" s="23">
        <v>926</v>
      </c>
      <c r="F128" s="23">
        <v>92695</v>
      </c>
      <c r="G128" s="23">
        <v>4210</v>
      </c>
      <c r="H128" s="55">
        <v>458.79</v>
      </c>
      <c r="I128" s="55"/>
      <c r="J128" s="24">
        <v>456</v>
      </c>
      <c r="K128" s="55">
        <v>450.01</v>
      </c>
      <c r="L128" s="205">
        <v>0</v>
      </c>
      <c r="M128" s="216">
        <v>450.01</v>
      </c>
      <c r="N128" s="460">
        <f t="shared" si="13"/>
        <v>0.98686403508771925</v>
      </c>
      <c r="O128" s="250"/>
      <c r="P128" s="143"/>
    </row>
    <row r="129" spans="1:16" ht="22.5" customHeight="1">
      <c r="A129" s="335"/>
      <c r="B129" s="275"/>
      <c r="C129" s="277" t="s">
        <v>72</v>
      </c>
      <c r="D129" s="278"/>
      <c r="E129" s="60">
        <v>750</v>
      </c>
      <c r="F129" s="60">
        <v>75075</v>
      </c>
      <c r="G129" s="60">
        <v>4210</v>
      </c>
      <c r="H129" s="73">
        <v>336</v>
      </c>
      <c r="I129" s="73"/>
      <c r="J129" s="69">
        <v>336</v>
      </c>
      <c r="K129" s="118">
        <v>328.94</v>
      </c>
      <c r="L129" s="204">
        <v>0</v>
      </c>
      <c r="M129" s="216">
        <v>328.94</v>
      </c>
      <c r="N129" s="460">
        <f t="shared" si="13"/>
        <v>0.97898809523809527</v>
      </c>
      <c r="O129" s="250"/>
      <c r="P129" s="247" t="s">
        <v>165</v>
      </c>
    </row>
    <row r="130" spans="1:16" ht="22.5" customHeight="1">
      <c r="A130" s="335"/>
      <c r="B130" s="276"/>
      <c r="C130" s="279"/>
      <c r="D130" s="280"/>
      <c r="E130" s="80">
        <v>750</v>
      </c>
      <c r="F130" s="80">
        <v>75075</v>
      </c>
      <c r="G130" s="80">
        <v>4300</v>
      </c>
      <c r="H130" s="71">
        <v>751</v>
      </c>
      <c r="I130" s="73"/>
      <c r="J130" s="69">
        <v>751</v>
      </c>
      <c r="K130" s="118">
        <v>750.3</v>
      </c>
      <c r="L130" s="204">
        <v>0</v>
      </c>
      <c r="M130" s="216">
        <v>750.3</v>
      </c>
      <c r="N130" s="460">
        <f t="shared" si="13"/>
        <v>0.99906790945406121</v>
      </c>
      <c r="O130" s="294"/>
      <c r="P130" s="248"/>
    </row>
    <row r="131" spans="1:16" ht="14.25">
      <c r="A131" s="335"/>
      <c r="B131" s="38" t="s">
        <v>8</v>
      </c>
      <c r="C131" s="304">
        <f>SUM(H126:H130)</f>
        <v>21745.79</v>
      </c>
      <c r="D131" s="305"/>
      <c r="E131" s="305"/>
      <c r="F131" s="305"/>
      <c r="G131" s="305"/>
      <c r="H131" s="306"/>
      <c r="I131" s="61">
        <f>SUM(I126:I128)</f>
        <v>18500</v>
      </c>
      <c r="J131" s="13">
        <f>SUM(J126:J130)</f>
        <v>21743</v>
      </c>
      <c r="K131" s="117">
        <f>SUM(K126:K130)</f>
        <v>21616.359999999997</v>
      </c>
      <c r="L131" s="226">
        <f>SUM(L126:L130)</f>
        <v>98.05</v>
      </c>
      <c r="M131" s="217">
        <f t="shared" si="8"/>
        <v>21714.409999999996</v>
      </c>
      <c r="N131" s="461">
        <f t="shared" si="13"/>
        <v>0.99868509405325834</v>
      </c>
      <c r="O131" s="61">
        <v>21745.79</v>
      </c>
      <c r="P131" s="134"/>
    </row>
    <row r="132" spans="1:16" ht="17.25" customHeight="1">
      <c r="A132" s="335">
        <v>21</v>
      </c>
      <c r="B132" s="345" t="s">
        <v>34</v>
      </c>
      <c r="C132" s="359" t="s">
        <v>99</v>
      </c>
      <c r="D132" s="359"/>
      <c r="E132" s="342">
        <v>600</v>
      </c>
      <c r="F132" s="342">
        <v>60016</v>
      </c>
      <c r="G132" s="362">
        <v>6050</v>
      </c>
      <c r="H132" s="269">
        <v>20995.93</v>
      </c>
      <c r="I132" s="269">
        <v>20995.93</v>
      </c>
      <c r="J132" s="285">
        <v>20996</v>
      </c>
      <c r="K132" s="269">
        <v>20000</v>
      </c>
      <c r="L132" s="269">
        <v>200</v>
      </c>
      <c r="M132" s="269">
        <v>20200</v>
      </c>
      <c r="N132" s="468">
        <f>M132/J132</f>
        <v>0.96208801676509814</v>
      </c>
      <c r="O132" s="281"/>
      <c r="P132" s="265" t="s">
        <v>149</v>
      </c>
    </row>
    <row r="133" spans="1:16" ht="8.25" hidden="1" customHeight="1">
      <c r="A133" s="335"/>
      <c r="B133" s="345"/>
      <c r="C133" s="359"/>
      <c r="D133" s="359"/>
      <c r="E133" s="342"/>
      <c r="F133" s="342"/>
      <c r="G133" s="362"/>
      <c r="H133" s="269"/>
      <c r="I133" s="269"/>
      <c r="J133" s="285"/>
      <c r="K133" s="269"/>
      <c r="L133" s="269"/>
      <c r="M133" s="269"/>
      <c r="N133" s="468"/>
      <c r="O133" s="281"/>
      <c r="P133" s="265"/>
    </row>
    <row r="134" spans="1:16" ht="8.25" customHeight="1">
      <c r="A134" s="335"/>
      <c r="B134" s="345"/>
      <c r="C134" s="359"/>
      <c r="D134" s="359"/>
      <c r="E134" s="342"/>
      <c r="F134" s="342"/>
      <c r="G134" s="362"/>
      <c r="H134" s="269"/>
      <c r="I134" s="269"/>
      <c r="J134" s="285"/>
      <c r="K134" s="269"/>
      <c r="L134" s="269"/>
      <c r="M134" s="269"/>
      <c r="N134" s="468"/>
      <c r="O134" s="281"/>
      <c r="P134" s="265"/>
    </row>
    <row r="135" spans="1:16" ht="12" customHeight="1">
      <c r="A135" s="335"/>
      <c r="B135" s="345"/>
      <c r="C135" s="359"/>
      <c r="D135" s="359"/>
      <c r="E135" s="342"/>
      <c r="F135" s="342"/>
      <c r="G135" s="362"/>
      <c r="H135" s="269"/>
      <c r="I135" s="269"/>
      <c r="J135" s="285"/>
      <c r="K135" s="269"/>
      <c r="L135" s="269"/>
      <c r="M135" s="269"/>
      <c r="N135" s="468"/>
      <c r="O135" s="281"/>
      <c r="P135" s="265"/>
    </row>
    <row r="136" spans="1:16" ht="13.5" customHeight="1">
      <c r="A136" s="335"/>
      <c r="B136" s="38" t="s">
        <v>8</v>
      </c>
      <c r="C136" s="363">
        <f>SUM(H132:H135)</f>
        <v>20995.93</v>
      </c>
      <c r="D136" s="364"/>
      <c r="E136" s="364"/>
      <c r="F136" s="364"/>
      <c r="G136" s="364"/>
      <c r="H136" s="364"/>
      <c r="I136" s="226">
        <f>SUM(I132:I134)</f>
        <v>20995.93</v>
      </c>
      <c r="J136" s="13">
        <f>SUM(J132:J135)</f>
        <v>20996</v>
      </c>
      <c r="K136" s="226">
        <f>SUM(K132)</f>
        <v>20000</v>
      </c>
      <c r="L136" s="226">
        <f>SUM(L132)</f>
        <v>200</v>
      </c>
      <c r="M136" s="226">
        <f t="shared" ref="M136:M181" si="14">SUM(K136+L136)</f>
        <v>20200</v>
      </c>
      <c r="N136" s="461">
        <f>M136/J136</f>
        <v>0.96208801676509814</v>
      </c>
      <c r="O136" s="226">
        <v>20995.93</v>
      </c>
      <c r="P136" s="134"/>
    </row>
    <row r="137" spans="1:16" ht="0.75" customHeight="1">
      <c r="A137" s="335">
        <v>22</v>
      </c>
      <c r="B137" s="345" t="s">
        <v>28</v>
      </c>
      <c r="C137" s="346" t="s">
        <v>41</v>
      </c>
      <c r="D137" s="346"/>
      <c r="E137" s="347">
        <v>700</v>
      </c>
      <c r="F137" s="347">
        <v>70005</v>
      </c>
      <c r="G137" s="347">
        <v>4270</v>
      </c>
      <c r="H137" s="357">
        <v>10000</v>
      </c>
      <c r="I137" s="242"/>
      <c r="J137" s="282">
        <v>10000</v>
      </c>
      <c r="K137" s="118"/>
      <c r="L137" s="204"/>
      <c r="M137" s="216">
        <f t="shared" si="14"/>
        <v>0</v>
      </c>
      <c r="N137" s="460"/>
      <c r="O137" s="281"/>
      <c r="P137" s="134"/>
    </row>
    <row r="138" spans="1:16" ht="35.25" customHeight="1">
      <c r="A138" s="335"/>
      <c r="B138" s="345"/>
      <c r="C138" s="346"/>
      <c r="D138" s="346"/>
      <c r="E138" s="348"/>
      <c r="F138" s="348"/>
      <c r="G138" s="348"/>
      <c r="H138" s="358"/>
      <c r="I138" s="244"/>
      <c r="J138" s="283"/>
      <c r="K138" s="118">
        <v>9900</v>
      </c>
      <c r="L138" s="204">
        <v>56.34</v>
      </c>
      <c r="M138" s="216">
        <f t="shared" si="14"/>
        <v>9956.34</v>
      </c>
      <c r="N138" s="460">
        <f>M138/J137</f>
        <v>0.99563400000000002</v>
      </c>
      <c r="O138" s="281"/>
      <c r="P138" s="152" t="s">
        <v>189</v>
      </c>
    </row>
    <row r="139" spans="1:16" ht="92.25" customHeight="1">
      <c r="A139" s="335"/>
      <c r="B139" s="345"/>
      <c r="C139" s="355" t="s">
        <v>42</v>
      </c>
      <c r="D139" s="356"/>
      <c r="E139" s="87">
        <v>926</v>
      </c>
      <c r="F139" s="87">
        <v>92695</v>
      </c>
      <c r="G139" s="90">
        <v>4300</v>
      </c>
      <c r="H139" s="91">
        <v>7300</v>
      </c>
      <c r="I139" s="71">
        <v>7300</v>
      </c>
      <c r="J139" s="79">
        <v>7300</v>
      </c>
      <c r="K139" s="118">
        <v>6285.3</v>
      </c>
      <c r="L139" s="204">
        <v>29.12</v>
      </c>
      <c r="M139" s="216">
        <f t="shared" si="14"/>
        <v>6314.42</v>
      </c>
      <c r="N139" s="460">
        <f>M139/J139</f>
        <v>0.86498904109589048</v>
      </c>
      <c r="O139" s="281"/>
      <c r="P139" s="152" t="s">
        <v>190</v>
      </c>
    </row>
    <row r="140" spans="1:16" ht="27" customHeight="1">
      <c r="A140" s="335"/>
      <c r="B140" s="345"/>
      <c r="C140" s="355" t="s">
        <v>43</v>
      </c>
      <c r="D140" s="356"/>
      <c r="E140" s="58">
        <v>921</v>
      </c>
      <c r="F140" s="58">
        <v>92195</v>
      </c>
      <c r="G140" s="76">
        <v>4210</v>
      </c>
      <c r="H140" s="77">
        <v>3856.99</v>
      </c>
      <c r="I140" s="71"/>
      <c r="J140" s="79">
        <v>3857</v>
      </c>
      <c r="K140" s="118">
        <v>3448</v>
      </c>
      <c r="L140" s="204">
        <v>0</v>
      </c>
      <c r="M140" s="216">
        <v>3448</v>
      </c>
      <c r="N140" s="460">
        <f t="shared" ref="N140:N143" si="15">M140/J140</f>
        <v>0.89395903551983402</v>
      </c>
      <c r="O140" s="281"/>
      <c r="P140" s="143" t="s">
        <v>123</v>
      </c>
    </row>
    <row r="141" spans="1:16" ht="33" customHeight="1">
      <c r="A141" s="335"/>
      <c r="B141" s="345"/>
      <c r="C141" s="346" t="s">
        <v>44</v>
      </c>
      <c r="D141" s="346"/>
      <c r="E141" s="58">
        <v>921</v>
      </c>
      <c r="F141" s="58">
        <v>92195</v>
      </c>
      <c r="G141" s="76">
        <v>4210</v>
      </c>
      <c r="H141" s="77">
        <v>2500</v>
      </c>
      <c r="I141" s="71"/>
      <c r="J141" s="79">
        <v>2500</v>
      </c>
      <c r="K141" s="118">
        <v>2440.3000000000002</v>
      </c>
      <c r="L141" s="204">
        <v>0</v>
      </c>
      <c r="M141" s="216">
        <v>2440.3000000000002</v>
      </c>
      <c r="N141" s="460">
        <f t="shared" si="15"/>
        <v>0.9761200000000001</v>
      </c>
      <c r="O141" s="281"/>
      <c r="P141" s="136" t="s">
        <v>122</v>
      </c>
    </row>
    <row r="142" spans="1:16" s="142" customFormat="1" ht="27" customHeight="1">
      <c r="A142" s="335"/>
      <c r="B142" s="345"/>
      <c r="C142" s="346" t="s">
        <v>45</v>
      </c>
      <c r="D142" s="346"/>
      <c r="E142" s="347">
        <v>750</v>
      </c>
      <c r="F142" s="347">
        <v>75075</v>
      </c>
      <c r="G142" s="139">
        <v>4210</v>
      </c>
      <c r="H142" s="140">
        <v>409</v>
      </c>
      <c r="I142" s="242"/>
      <c r="J142" s="141">
        <v>409</v>
      </c>
      <c r="K142" s="132">
        <v>392.15</v>
      </c>
      <c r="L142" s="206">
        <v>0</v>
      </c>
      <c r="M142" s="216">
        <v>392.15</v>
      </c>
      <c r="N142" s="460">
        <f t="shared" si="15"/>
        <v>0.95880195599022</v>
      </c>
      <c r="O142" s="281"/>
      <c r="P142" s="247" t="s">
        <v>170</v>
      </c>
    </row>
    <row r="143" spans="1:16" ht="16.5" customHeight="1">
      <c r="A143" s="335"/>
      <c r="B143" s="345"/>
      <c r="C143" s="346"/>
      <c r="D143" s="346"/>
      <c r="E143" s="348"/>
      <c r="F143" s="348"/>
      <c r="G143" s="76">
        <v>4300</v>
      </c>
      <c r="H143" s="77">
        <v>591</v>
      </c>
      <c r="I143" s="244"/>
      <c r="J143" s="95">
        <v>591</v>
      </c>
      <c r="K143" s="118">
        <v>590.4</v>
      </c>
      <c r="L143" s="204">
        <v>0</v>
      </c>
      <c r="M143" s="216">
        <v>590.4</v>
      </c>
      <c r="N143" s="460">
        <f t="shared" si="15"/>
        <v>0.99898477157360399</v>
      </c>
      <c r="O143" s="281"/>
      <c r="P143" s="248"/>
    </row>
    <row r="144" spans="1:16" ht="14.25" customHeight="1">
      <c r="A144" s="335"/>
      <c r="B144" s="38" t="s">
        <v>8</v>
      </c>
      <c r="C144" s="324">
        <f>SUM(H137:H143)</f>
        <v>24656.989999999998</v>
      </c>
      <c r="D144" s="351"/>
      <c r="E144" s="351"/>
      <c r="F144" s="351"/>
      <c r="G144" s="351"/>
      <c r="H144" s="352"/>
      <c r="I144" s="78">
        <f>SUM(I137:I143)</f>
        <v>7300</v>
      </c>
      <c r="J144" s="13">
        <f>SUM(J137:J143)</f>
        <v>24657</v>
      </c>
      <c r="K144" s="117">
        <f>SUM(K138:K143)</f>
        <v>23056.15</v>
      </c>
      <c r="L144" s="226">
        <f>SUM(L138:L143)</f>
        <v>85.460000000000008</v>
      </c>
      <c r="M144" s="217">
        <f t="shared" si="14"/>
        <v>23141.61</v>
      </c>
      <c r="N144" s="461">
        <f>M144/J144</f>
        <v>0.93854118505900963</v>
      </c>
      <c r="O144" s="61">
        <v>24656.99</v>
      </c>
      <c r="P144" s="134"/>
    </row>
    <row r="145" spans="1:16" ht="17.25" customHeight="1">
      <c r="A145" s="318">
        <v>23</v>
      </c>
      <c r="B145" s="274" t="s">
        <v>29</v>
      </c>
      <c r="C145" s="277" t="s">
        <v>55</v>
      </c>
      <c r="D145" s="278"/>
      <c r="E145" s="295">
        <v>926</v>
      </c>
      <c r="F145" s="295">
        <v>92695</v>
      </c>
      <c r="G145" s="295">
        <v>6050</v>
      </c>
      <c r="H145" s="242">
        <v>15042.77</v>
      </c>
      <c r="I145" s="242">
        <v>15042.77</v>
      </c>
      <c r="J145" s="282">
        <v>15043</v>
      </c>
      <c r="K145" s="242">
        <v>14833.8</v>
      </c>
      <c r="L145" s="242">
        <v>84.42</v>
      </c>
      <c r="M145" s="242">
        <f t="shared" si="14"/>
        <v>14918.22</v>
      </c>
      <c r="N145" s="462">
        <f t="shared" ref="N145" si="16">K145/J145</f>
        <v>0.98609319949478158</v>
      </c>
      <c r="O145" s="249"/>
      <c r="P145" s="254" t="s">
        <v>174</v>
      </c>
    </row>
    <row r="146" spans="1:16" ht="17.25" customHeight="1">
      <c r="A146" s="319"/>
      <c r="B146" s="275"/>
      <c r="C146" s="349"/>
      <c r="D146" s="350"/>
      <c r="E146" s="334"/>
      <c r="F146" s="334"/>
      <c r="G146" s="334"/>
      <c r="H146" s="243"/>
      <c r="I146" s="243"/>
      <c r="J146" s="286"/>
      <c r="K146" s="243"/>
      <c r="L146" s="243"/>
      <c r="M146" s="243"/>
      <c r="N146" s="463"/>
      <c r="O146" s="250"/>
      <c r="P146" s="255"/>
    </row>
    <row r="147" spans="1:16" ht="93" customHeight="1">
      <c r="A147" s="319"/>
      <c r="B147" s="275"/>
      <c r="C147" s="279"/>
      <c r="D147" s="280"/>
      <c r="E147" s="296"/>
      <c r="F147" s="296"/>
      <c r="G147" s="296"/>
      <c r="H147" s="244"/>
      <c r="I147" s="244"/>
      <c r="J147" s="283"/>
      <c r="K147" s="244"/>
      <c r="L147" s="244"/>
      <c r="M147" s="244"/>
      <c r="N147" s="464"/>
      <c r="O147" s="294"/>
      <c r="P147" s="256"/>
    </row>
    <row r="148" spans="1:16" ht="17.25" customHeight="1">
      <c r="A148" s="319"/>
      <c r="B148" s="275"/>
      <c r="C148" s="359" t="s">
        <v>111</v>
      </c>
      <c r="D148" s="359"/>
      <c r="E148" s="174">
        <v>926</v>
      </c>
      <c r="F148" s="174">
        <v>92695</v>
      </c>
      <c r="G148" s="174">
        <v>4210</v>
      </c>
      <c r="H148" s="169">
        <v>1200</v>
      </c>
      <c r="I148" s="169"/>
      <c r="J148" s="171">
        <v>1200</v>
      </c>
      <c r="K148" s="169">
        <v>1197.57</v>
      </c>
      <c r="L148" s="204">
        <v>0</v>
      </c>
      <c r="M148" s="216">
        <v>1197.57</v>
      </c>
      <c r="N148" s="460">
        <f>M148/J148</f>
        <v>0.99797499999999995</v>
      </c>
      <c r="O148" s="170"/>
      <c r="P148" s="134"/>
    </row>
    <row r="149" spans="1:16" ht="16.5" customHeight="1">
      <c r="A149" s="319"/>
      <c r="B149" s="275"/>
      <c r="C149" s="299" t="s">
        <v>113</v>
      </c>
      <c r="D149" s="300"/>
      <c r="E149" s="174">
        <v>921</v>
      </c>
      <c r="F149" s="174">
        <v>92195</v>
      </c>
      <c r="G149" s="174">
        <v>4210</v>
      </c>
      <c r="H149" s="169">
        <v>4800</v>
      </c>
      <c r="I149" s="169"/>
      <c r="J149" s="171">
        <v>4800</v>
      </c>
      <c r="K149" s="169">
        <v>4800</v>
      </c>
      <c r="L149" s="204">
        <v>0</v>
      </c>
      <c r="M149" s="216">
        <v>4800</v>
      </c>
      <c r="N149" s="460">
        <f t="shared" ref="N149:N151" si="17">M149/J149</f>
        <v>1</v>
      </c>
      <c r="O149" s="170"/>
      <c r="P149" s="134"/>
    </row>
    <row r="150" spans="1:16" ht="21" customHeight="1">
      <c r="A150" s="319"/>
      <c r="B150" s="275"/>
      <c r="C150" s="277" t="s">
        <v>112</v>
      </c>
      <c r="D150" s="278"/>
      <c r="E150" s="174">
        <v>750</v>
      </c>
      <c r="F150" s="174">
        <v>75075</v>
      </c>
      <c r="G150" s="174">
        <v>4210</v>
      </c>
      <c r="H150" s="169">
        <v>509</v>
      </c>
      <c r="I150" s="169"/>
      <c r="J150" s="171">
        <v>509</v>
      </c>
      <c r="K150" s="169">
        <v>508.06</v>
      </c>
      <c r="L150" s="204">
        <v>0</v>
      </c>
      <c r="M150" s="216">
        <v>508.06</v>
      </c>
      <c r="N150" s="460">
        <f t="shared" si="17"/>
        <v>0.99815324165029473</v>
      </c>
      <c r="O150" s="170"/>
      <c r="P150" s="263" t="s">
        <v>165</v>
      </c>
    </row>
    <row r="151" spans="1:16" ht="19.5" customHeight="1">
      <c r="A151" s="319"/>
      <c r="B151" s="276"/>
      <c r="C151" s="279"/>
      <c r="D151" s="280"/>
      <c r="E151" s="174">
        <v>750</v>
      </c>
      <c r="F151" s="174">
        <v>75075</v>
      </c>
      <c r="G151" s="174">
        <v>4300</v>
      </c>
      <c r="H151" s="169">
        <v>591</v>
      </c>
      <c r="I151" s="169"/>
      <c r="J151" s="171">
        <v>591</v>
      </c>
      <c r="K151" s="169">
        <v>590.4</v>
      </c>
      <c r="L151" s="204">
        <v>0</v>
      </c>
      <c r="M151" s="216">
        <v>590.4</v>
      </c>
      <c r="N151" s="460">
        <f t="shared" si="17"/>
        <v>0.99898477157360399</v>
      </c>
      <c r="O151" s="170"/>
      <c r="P151" s="264"/>
    </row>
    <row r="152" spans="1:16" ht="14.25">
      <c r="A152" s="320"/>
      <c r="B152" s="38" t="s">
        <v>8</v>
      </c>
      <c r="C152" s="309">
        <f>SUM(H145:H151)</f>
        <v>22142.77</v>
      </c>
      <c r="D152" s="353"/>
      <c r="E152" s="353"/>
      <c r="F152" s="353"/>
      <c r="G152" s="353"/>
      <c r="H152" s="354"/>
      <c r="I152" s="170">
        <f>SUM(I145:I145)</f>
        <v>15042.77</v>
      </c>
      <c r="J152" s="13">
        <f>SUM(J145:J151)</f>
        <v>22143</v>
      </c>
      <c r="K152" s="170">
        <f>SUM(K145:K151)</f>
        <v>21929.83</v>
      </c>
      <c r="L152" s="226">
        <f>SUM(L145:L151)</f>
        <v>84.42</v>
      </c>
      <c r="M152" s="217">
        <f t="shared" si="14"/>
        <v>22014.25</v>
      </c>
      <c r="N152" s="461">
        <f t="shared" ref="N152:N157" si="18">M152/J152</f>
        <v>0.99418552138373306</v>
      </c>
      <c r="O152" s="170">
        <v>22142.77</v>
      </c>
      <c r="P152" s="134"/>
    </row>
    <row r="153" spans="1:16" ht="105.75" customHeight="1">
      <c r="A153" s="335">
        <v>24</v>
      </c>
      <c r="B153" s="274" t="s">
        <v>144</v>
      </c>
      <c r="C153" s="299" t="s">
        <v>70</v>
      </c>
      <c r="D153" s="300"/>
      <c r="E153" s="80">
        <v>926</v>
      </c>
      <c r="F153" s="80">
        <v>92695</v>
      </c>
      <c r="G153" s="80">
        <v>6050</v>
      </c>
      <c r="H153" s="71">
        <v>13370.8</v>
      </c>
      <c r="I153" s="66">
        <v>13370.8</v>
      </c>
      <c r="J153" s="79">
        <v>13371</v>
      </c>
      <c r="K153" s="118">
        <v>13301.21</v>
      </c>
      <c r="L153" s="204">
        <v>69.59</v>
      </c>
      <c r="M153" s="216">
        <f t="shared" si="14"/>
        <v>13370.8</v>
      </c>
      <c r="N153" s="460">
        <f t="shared" si="18"/>
        <v>0.99998504225562779</v>
      </c>
      <c r="O153" s="249"/>
      <c r="P153" s="148" t="s">
        <v>191</v>
      </c>
    </row>
    <row r="154" spans="1:16" ht="21.75" customHeight="1">
      <c r="A154" s="335"/>
      <c r="B154" s="275"/>
      <c r="C154" s="312" t="s">
        <v>71</v>
      </c>
      <c r="D154" s="313"/>
      <c r="E154" s="113">
        <v>750</v>
      </c>
      <c r="F154" s="113">
        <v>75075</v>
      </c>
      <c r="G154" s="114">
        <v>4210</v>
      </c>
      <c r="H154" s="41">
        <v>200</v>
      </c>
      <c r="I154" s="112"/>
      <c r="J154" s="48">
        <v>200</v>
      </c>
      <c r="K154" s="118">
        <v>182.72</v>
      </c>
      <c r="L154" s="204">
        <v>0</v>
      </c>
      <c r="M154" s="216">
        <v>182.72</v>
      </c>
      <c r="N154" s="460">
        <f t="shared" si="18"/>
        <v>0.91359999999999997</v>
      </c>
      <c r="O154" s="250"/>
      <c r="P154" s="247" t="s">
        <v>165</v>
      </c>
    </row>
    <row r="155" spans="1:16" ht="20.25" customHeight="1">
      <c r="A155" s="335"/>
      <c r="B155" s="275"/>
      <c r="C155" s="314"/>
      <c r="D155" s="315"/>
      <c r="E155" s="111">
        <v>750</v>
      </c>
      <c r="F155" s="111">
        <v>75075</v>
      </c>
      <c r="G155" s="80">
        <v>4300</v>
      </c>
      <c r="H155" s="41">
        <v>500</v>
      </c>
      <c r="I155" s="71"/>
      <c r="J155" s="48">
        <v>500</v>
      </c>
      <c r="K155" s="118">
        <v>500</v>
      </c>
      <c r="L155" s="204">
        <v>0</v>
      </c>
      <c r="M155" s="216">
        <v>500</v>
      </c>
      <c r="N155" s="460">
        <f t="shared" si="18"/>
        <v>1</v>
      </c>
      <c r="O155" s="250"/>
      <c r="P155" s="248"/>
    </row>
    <row r="156" spans="1:16" ht="14.25">
      <c r="A156" s="335"/>
      <c r="B156" s="38" t="s">
        <v>8</v>
      </c>
      <c r="C156" s="304">
        <f>SUM(H153:H155)</f>
        <v>14070.8</v>
      </c>
      <c r="D156" s="305"/>
      <c r="E156" s="305"/>
      <c r="F156" s="305"/>
      <c r="G156" s="305"/>
      <c r="H156" s="306"/>
      <c r="I156" s="78">
        <f>SUM(I153:I155)</f>
        <v>13370.8</v>
      </c>
      <c r="J156" s="13">
        <f>SUM(J153:J155)</f>
        <v>14071</v>
      </c>
      <c r="K156" s="117">
        <f>SUM(K153:K155)</f>
        <v>13983.929999999998</v>
      </c>
      <c r="L156" s="226">
        <f>SUM(L153:L155)</f>
        <v>69.59</v>
      </c>
      <c r="M156" s="217">
        <f t="shared" si="14"/>
        <v>14053.519999999999</v>
      </c>
      <c r="N156" s="461">
        <f t="shared" si="18"/>
        <v>0.99875772866178658</v>
      </c>
      <c r="O156" s="61">
        <v>14070.8</v>
      </c>
      <c r="P156" s="134"/>
    </row>
    <row r="157" spans="1:16" ht="21.75" customHeight="1">
      <c r="A157" s="318">
        <v>25</v>
      </c>
      <c r="B157" s="274" t="s">
        <v>30</v>
      </c>
      <c r="C157" s="327" t="s">
        <v>85</v>
      </c>
      <c r="D157" s="328"/>
      <c r="E157" s="97">
        <v>754</v>
      </c>
      <c r="F157" s="32">
        <v>75412</v>
      </c>
      <c r="G157" s="32">
        <v>4210</v>
      </c>
      <c r="H157" s="17">
        <v>7000</v>
      </c>
      <c r="I157" s="71"/>
      <c r="J157" s="79">
        <v>7000</v>
      </c>
      <c r="K157" s="120">
        <v>7000</v>
      </c>
      <c r="L157" s="201">
        <v>0</v>
      </c>
      <c r="M157" s="216">
        <v>7000</v>
      </c>
      <c r="N157" s="472">
        <f t="shared" si="18"/>
        <v>1</v>
      </c>
      <c r="O157" s="65"/>
      <c r="P157" s="134"/>
    </row>
    <row r="158" spans="1:16" ht="27" customHeight="1">
      <c r="A158" s="319"/>
      <c r="B158" s="275"/>
      <c r="C158" s="329" t="s">
        <v>102</v>
      </c>
      <c r="D158" s="330"/>
      <c r="E158" s="97">
        <v>926</v>
      </c>
      <c r="F158" s="32">
        <v>92605</v>
      </c>
      <c r="G158" s="32">
        <v>4210</v>
      </c>
      <c r="H158" s="17">
        <v>2000</v>
      </c>
      <c r="I158" s="71"/>
      <c r="J158" s="130">
        <v>2000</v>
      </c>
      <c r="K158" s="118">
        <v>2000</v>
      </c>
      <c r="L158" s="204">
        <v>0</v>
      </c>
      <c r="M158" s="216">
        <v>2000</v>
      </c>
      <c r="N158" s="472">
        <f t="shared" ref="N158:N163" si="19">M158/J158</f>
        <v>1</v>
      </c>
      <c r="O158" s="65"/>
      <c r="P158" s="134"/>
    </row>
    <row r="159" spans="1:16" ht="38.25" customHeight="1">
      <c r="A159" s="319"/>
      <c r="B159" s="275"/>
      <c r="C159" s="327" t="s">
        <v>86</v>
      </c>
      <c r="D159" s="328"/>
      <c r="E159" s="97">
        <v>921</v>
      </c>
      <c r="F159" s="32">
        <v>92195</v>
      </c>
      <c r="G159" s="32">
        <v>4300</v>
      </c>
      <c r="H159" s="17">
        <v>1205</v>
      </c>
      <c r="I159" s="66"/>
      <c r="J159" s="9">
        <v>1205</v>
      </c>
      <c r="K159" s="118">
        <v>1205</v>
      </c>
      <c r="L159" s="204">
        <v>0</v>
      </c>
      <c r="M159" s="216">
        <v>1205</v>
      </c>
      <c r="N159" s="472">
        <f t="shared" si="19"/>
        <v>1</v>
      </c>
      <c r="O159" s="65"/>
      <c r="P159" s="136" t="s">
        <v>175</v>
      </c>
    </row>
    <row r="160" spans="1:16" ht="34.5" customHeight="1">
      <c r="A160" s="319"/>
      <c r="B160" s="275"/>
      <c r="C160" s="307" t="s">
        <v>106</v>
      </c>
      <c r="D160" s="308"/>
      <c r="E160" s="99">
        <v>750</v>
      </c>
      <c r="F160" s="33">
        <v>75075</v>
      </c>
      <c r="G160" s="33">
        <v>4210</v>
      </c>
      <c r="H160" s="45">
        <v>300</v>
      </c>
      <c r="I160" s="71"/>
      <c r="J160" s="48">
        <v>300</v>
      </c>
      <c r="K160" s="124">
        <v>290.92</v>
      </c>
      <c r="L160" s="124">
        <v>0</v>
      </c>
      <c r="M160" s="216">
        <v>290.92</v>
      </c>
      <c r="N160" s="472">
        <f t="shared" si="19"/>
        <v>0.96973333333333334</v>
      </c>
      <c r="O160" s="65"/>
      <c r="P160" s="134"/>
    </row>
    <row r="161" spans="1:16" ht="25.5" customHeight="1">
      <c r="A161" s="319"/>
      <c r="B161" s="275"/>
      <c r="C161" s="307" t="s">
        <v>105</v>
      </c>
      <c r="D161" s="308"/>
      <c r="E161" s="99">
        <v>750</v>
      </c>
      <c r="F161" s="33">
        <v>75075</v>
      </c>
      <c r="G161" s="33">
        <v>4210</v>
      </c>
      <c r="H161" s="45">
        <v>500</v>
      </c>
      <c r="I161" s="83"/>
      <c r="J161" s="48">
        <v>500</v>
      </c>
      <c r="K161" s="124">
        <v>500</v>
      </c>
      <c r="L161" s="124">
        <v>0</v>
      </c>
      <c r="M161" s="216">
        <v>500</v>
      </c>
      <c r="N161" s="472">
        <f t="shared" si="19"/>
        <v>1</v>
      </c>
      <c r="O161" s="82"/>
      <c r="P161" s="134"/>
    </row>
    <row r="162" spans="1:16" ht="51.75" customHeight="1">
      <c r="A162" s="319"/>
      <c r="B162" s="275"/>
      <c r="C162" s="307" t="s">
        <v>87</v>
      </c>
      <c r="D162" s="308"/>
      <c r="E162" s="99">
        <v>700</v>
      </c>
      <c r="F162" s="33">
        <v>70005</v>
      </c>
      <c r="G162" s="33">
        <v>4270</v>
      </c>
      <c r="H162" s="45">
        <v>8000</v>
      </c>
      <c r="I162" s="83"/>
      <c r="J162" s="48">
        <v>8000</v>
      </c>
      <c r="K162" s="124">
        <v>7950.01</v>
      </c>
      <c r="L162" s="124">
        <v>45.24</v>
      </c>
      <c r="M162" s="216">
        <f t="shared" si="14"/>
        <v>7995.25</v>
      </c>
      <c r="N162" s="472">
        <f>M162/J162</f>
        <v>0.99940625000000005</v>
      </c>
      <c r="O162" s="82"/>
      <c r="P162" s="148" t="s">
        <v>159</v>
      </c>
    </row>
    <row r="163" spans="1:16" ht="54" customHeight="1">
      <c r="A163" s="320"/>
      <c r="B163" s="275"/>
      <c r="C163" s="323" t="s">
        <v>88</v>
      </c>
      <c r="D163" s="323"/>
      <c r="E163" s="99">
        <v>600</v>
      </c>
      <c r="F163" s="33">
        <v>60016</v>
      </c>
      <c r="G163" s="33">
        <v>6050</v>
      </c>
      <c r="H163" s="45">
        <v>25104.1</v>
      </c>
      <c r="I163" s="71">
        <v>25104.1</v>
      </c>
      <c r="J163" s="48">
        <v>25105</v>
      </c>
      <c r="K163" s="124">
        <v>24360</v>
      </c>
      <c r="L163" s="124">
        <v>325.72000000000003</v>
      </c>
      <c r="M163" s="216">
        <f t="shared" si="14"/>
        <v>24685.72</v>
      </c>
      <c r="N163" s="472">
        <f t="shared" si="19"/>
        <v>0.98329894443337984</v>
      </c>
      <c r="O163" s="65"/>
      <c r="P163" s="149" t="s">
        <v>192</v>
      </c>
    </row>
    <row r="164" spans="1:16" ht="14.25">
      <c r="A164" s="85"/>
      <c r="B164" s="38" t="s">
        <v>8</v>
      </c>
      <c r="C164" s="324">
        <f>SUM(H157:H163)</f>
        <v>44109.1</v>
      </c>
      <c r="D164" s="325"/>
      <c r="E164" s="325"/>
      <c r="F164" s="325"/>
      <c r="G164" s="325"/>
      <c r="H164" s="326"/>
      <c r="I164" s="78">
        <f>SUM(I157:I163)</f>
        <v>25104.1</v>
      </c>
      <c r="J164" s="13">
        <f>SUM(J157:J163)</f>
        <v>44110</v>
      </c>
      <c r="K164" s="117">
        <f>SUM(K157:K163)</f>
        <v>43305.93</v>
      </c>
      <c r="L164" s="226">
        <f>SUM(L157:L163)</f>
        <v>370.96000000000004</v>
      </c>
      <c r="M164" s="217">
        <f t="shared" si="14"/>
        <v>43676.89</v>
      </c>
      <c r="N164" s="461">
        <f>M164/J164</f>
        <v>0.99018113806393104</v>
      </c>
      <c r="O164" s="61">
        <v>44109.1</v>
      </c>
      <c r="P164" s="134"/>
    </row>
    <row r="165" spans="1:16" ht="18" customHeight="1">
      <c r="A165" s="335">
        <v>26</v>
      </c>
      <c r="B165" s="274" t="s">
        <v>31</v>
      </c>
      <c r="C165" s="301" t="s">
        <v>126</v>
      </c>
      <c r="D165" s="302"/>
      <c r="E165" s="295">
        <v>926</v>
      </c>
      <c r="F165" s="295">
        <v>92695</v>
      </c>
      <c r="G165" s="295">
        <v>6050</v>
      </c>
      <c r="H165" s="271">
        <v>16137</v>
      </c>
      <c r="I165" s="271">
        <v>16137</v>
      </c>
      <c r="J165" s="297">
        <v>16137</v>
      </c>
      <c r="K165" s="268">
        <v>16051.75</v>
      </c>
      <c r="L165" s="271">
        <v>84.7</v>
      </c>
      <c r="M165" s="242">
        <f t="shared" si="14"/>
        <v>16136.45</v>
      </c>
      <c r="N165" s="465">
        <f>M165/J165</f>
        <v>0.99996591683708258</v>
      </c>
      <c r="O165" s="249"/>
      <c r="P165" s="254" t="s">
        <v>193</v>
      </c>
    </row>
    <row r="166" spans="1:16" ht="12" customHeight="1">
      <c r="A166" s="335"/>
      <c r="B166" s="275"/>
      <c r="C166" s="336"/>
      <c r="D166" s="337"/>
      <c r="E166" s="334"/>
      <c r="F166" s="334"/>
      <c r="G166" s="334"/>
      <c r="H166" s="272"/>
      <c r="I166" s="272"/>
      <c r="J166" s="298"/>
      <c r="K166" s="268"/>
      <c r="L166" s="272"/>
      <c r="M166" s="243"/>
      <c r="N166" s="465"/>
      <c r="O166" s="250"/>
      <c r="P166" s="255"/>
    </row>
    <row r="167" spans="1:16" ht="42" customHeight="1">
      <c r="A167" s="335"/>
      <c r="B167" s="275"/>
      <c r="C167" s="336"/>
      <c r="D167" s="337"/>
      <c r="E167" s="334"/>
      <c r="F167" s="334"/>
      <c r="G167" s="334"/>
      <c r="H167" s="272"/>
      <c r="I167" s="272"/>
      <c r="J167" s="298"/>
      <c r="K167" s="268"/>
      <c r="L167" s="272"/>
      <c r="M167" s="243"/>
      <c r="N167" s="465"/>
      <c r="O167" s="250"/>
      <c r="P167" s="255"/>
    </row>
    <row r="168" spans="1:16" ht="30.75" customHeight="1">
      <c r="A168" s="335"/>
      <c r="B168" s="275"/>
      <c r="C168" s="336"/>
      <c r="D168" s="337"/>
      <c r="E168" s="296"/>
      <c r="F168" s="296"/>
      <c r="G168" s="296"/>
      <c r="H168" s="273"/>
      <c r="I168" s="273"/>
      <c r="J168" s="303"/>
      <c r="K168" s="268"/>
      <c r="L168" s="273"/>
      <c r="M168" s="244"/>
      <c r="N168" s="465"/>
      <c r="O168" s="250"/>
      <c r="P168" s="256"/>
    </row>
    <row r="169" spans="1:16" ht="38.25" customHeight="1">
      <c r="A169" s="335"/>
      <c r="B169" s="275"/>
      <c r="C169" s="338" t="s">
        <v>136</v>
      </c>
      <c r="D169" s="339"/>
      <c r="E169" s="342">
        <v>926</v>
      </c>
      <c r="F169" s="342">
        <v>92695</v>
      </c>
      <c r="G169" s="295">
        <v>4300</v>
      </c>
      <c r="H169" s="271">
        <v>5402.08</v>
      </c>
      <c r="I169" s="271">
        <v>5402.08</v>
      </c>
      <c r="J169" s="297">
        <v>5403</v>
      </c>
      <c r="K169" s="178">
        <v>5359.11</v>
      </c>
      <c r="L169" s="203">
        <v>30.5</v>
      </c>
      <c r="M169" s="216">
        <f t="shared" si="14"/>
        <v>5389.61</v>
      </c>
      <c r="N169" s="474">
        <f>M169/J169</f>
        <v>0.99752174717749398</v>
      </c>
      <c r="O169" s="250"/>
      <c r="P169" s="185" t="s">
        <v>150</v>
      </c>
    </row>
    <row r="170" spans="1:16" ht="21" hidden="1" customHeight="1">
      <c r="A170" s="335"/>
      <c r="B170" s="275"/>
      <c r="C170" s="340"/>
      <c r="D170" s="341"/>
      <c r="E170" s="342"/>
      <c r="F170" s="342"/>
      <c r="G170" s="334"/>
      <c r="H170" s="272"/>
      <c r="I170" s="272"/>
      <c r="J170" s="298"/>
      <c r="K170" s="176"/>
      <c r="L170" s="208"/>
      <c r="M170" s="216">
        <f t="shared" si="14"/>
        <v>0</v>
      </c>
      <c r="N170" s="475"/>
      <c r="O170" s="250"/>
      <c r="P170" s="134"/>
    </row>
    <row r="171" spans="1:16" ht="24.75" customHeight="1">
      <c r="A171" s="335"/>
      <c r="B171" s="275"/>
      <c r="C171" s="277" t="s">
        <v>74</v>
      </c>
      <c r="D171" s="278"/>
      <c r="E171" s="295">
        <v>750</v>
      </c>
      <c r="F171" s="295">
        <v>75075</v>
      </c>
      <c r="G171" s="59">
        <v>4210</v>
      </c>
      <c r="H171" s="44">
        <v>542</v>
      </c>
      <c r="I171" s="71"/>
      <c r="J171" s="48">
        <v>542</v>
      </c>
      <c r="K171" s="123">
        <v>541.86</v>
      </c>
      <c r="L171" s="123">
        <v>0</v>
      </c>
      <c r="M171" s="216">
        <v>541.86</v>
      </c>
      <c r="N171" s="476">
        <f>M171/J171</f>
        <v>0.99974169741697416</v>
      </c>
      <c r="O171" s="61"/>
      <c r="P171" s="247" t="s">
        <v>165</v>
      </c>
    </row>
    <row r="172" spans="1:16" ht="17.25" customHeight="1">
      <c r="A172" s="335"/>
      <c r="B172" s="276"/>
      <c r="C172" s="279"/>
      <c r="D172" s="280"/>
      <c r="E172" s="296"/>
      <c r="F172" s="296"/>
      <c r="G172" s="59">
        <v>4300</v>
      </c>
      <c r="H172" s="44">
        <v>591</v>
      </c>
      <c r="I172" s="71"/>
      <c r="J172" s="48">
        <v>591</v>
      </c>
      <c r="K172" s="123">
        <v>590.4</v>
      </c>
      <c r="L172" s="123">
        <v>0</v>
      </c>
      <c r="M172" s="216">
        <v>590.4</v>
      </c>
      <c r="N172" s="476">
        <f>M172/J172</f>
        <v>0.99898477157360399</v>
      </c>
      <c r="O172" s="61"/>
      <c r="P172" s="248"/>
    </row>
    <row r="173" spans="1:16" ht="14.25">
      <c r="A173" s="335"/>
      <c r="B173" s="38" t="s">
        <v>8</v>
      </c>
      <c r="C173" s="324">
        <f>SUM(H165:H172)</f>
        <v>22672.080000000002</v>
      </c>
      <c r="D173" s="325"/>
      <c r="E173" s="325"/>
      <c r="F173" s="325"/>
      <c r="G173" s="325"/>
      <c r="H173" s="326"/>
      <c r="I173" s="78">
        <f>SUM(I165:I172)</f>
        <v>21539.08</v>
      </c>
      <c r="J173" s="13">
        <f>SUM(J165:J172)</f>
        <v>22673</v>
      </c>
      <c r="K173" s="117">
        <f>SUM(K165:K172)</f>
        <v>22543.120000000003</v>
      </c>
      <c r="L173" s="226">
        <f>SUM(L165:L172)</f>
        <v>115.2</v>
      </c>
      <c r="M173" s="217">
        <f t="shared" si="14"/>
        <v>22658.320000000003</v>
      </c>
      <c r="N173" s="461">
        <f>M173/J173</f>
        <v>0.99935253385083589</v>
      </c>
      <c r="O173" s="61">
        <v>22672.080000000002</v>
      </c>
      <c r="P173" s="134"/>
    </row>
    <row r="174" spans="1:16" ht="39" customHeight="1">
      <c r="A174" s="335">
        <v>27</v>
      </c>
      <c r="B174" s="274" t="s">
        <v>32</v>
      </c>
      <c r="C174" s="316" t="s">
        <v>101</v>
      </c>
      <c r="D174" s="317"/>
      <c r="E174" s="23">
        <v>926</v>
      </c>
      <c r="F174" s="23">
        <v>92695</v>
      </c>
      <c r="G174" s="23">
        <v>6050</v>
      </c>
      <c r="H174" s="199">
        <v>14000</v>
      </c>
      <c r="I174" s="197">
        <v>14000</v>
      </c>
      <c r="J174" s="24">
        <v>14000</v>
      </c>
      <c r="K174" s="199">
        <v>13899</v>
      </c>
      <c r="L174" s="205">
        <v>79.099999999999994</v>
      </c>
      <c r="M174" s="216">
        <f t="shared" si="14"/>
        <v>13978.1</v>
      </c>
      <c r="N174" s="471">
        <f>M174/J174</f>
        <v>0.99843571428571432</v>
      </c>
      <c r="O174" s="249"/>
      <c r="P174" s="200" t="s">
        <v>176</v>
      </c>
    </row>
    <row r="175" spans="1:16" ht="21" customHeight="1">
      <c r="A175" s="335"/>
      <c r="B175" s="275"/>
      <c r="C175" s="299" t="s">
        <v>100</v>
      </c>
      <c r="D175" s="300"/>
      <c r="E175" s="94">
        <v>926</v>
      </c>
      <c r="F175" s="94">
        <v>92695</v>
      </c>
      <c r="G175" s="94">
        <v>4210</v>
      </c>
      <c r="H175" s="55">
        <v>452.98</v>
      </c>
      <c r="I175" s="98"/>
      <c r="J175" s="24">
        <v>453</v>
      </c>
      <c r="K175" s="55">
        <v>446.6</v>
      </c>
      <c r="L175" s="205">
        <v>0</v>
      </c>
      <c r="M175" s="216">
        <v>446.6</v>
      </c>
      <c r="N175" s="471">
        <f t="shared" ref="N175:N183" si="20">M175/J175</f>
        <v>0.98587196467991178</v>
      </c>
      <c r="O175" s="250"/>
      <c r="P175" s="138"/>
    </row>
    <row r="176" spans="1:16" ht="39.75" customHeight="1">
      <c r="A176" s="335"/>
      <c r="B176" s="275"/>
      <c r="C176" s="301" t="s">
        <v>104</v>
      </c>
      <c r="D176" s="302"/>
      <c r="E176" s="80">
        <v>750</v>
      </c>
      <c r="F176" s="80">
        <v>75075</v>
      </c>
      <c r="G176" s="80">
        <v>4210</v>
      </c>
      <c r="H176" s="71">
        <v>500</v>
      </c>
      <c r="I176" s="110"/>
      <c r="J176" s="79">
        <v>500</v>
      </c>
      <c r="K176" s="118">
        <v>499.99</v>
      </c>
      <c r="L176" s="204">
        <v>0</v>
      </c>
      <c r="M176" s="216">
        <v>499.99</v>
      </c>
      <c r="N176" s="471">
        <f t="shared" si="20"/>
        <v>0.99997999999999998</v>
      </c>
      <c r="O176" s="250"/>
      <c r="P176" s="145" t="s">
        <v>165</v>
      </c>
    </row>
    <row r="177" spans="1:17" ht="16.5" customHeight="1">
      <c r="A177" s="335"/>
      <c r="B177" s="38" t="s">
        <v>8</v>
      </c>
      <c r="C177" s="309">
        <f>SUM(H174:H176)</f>
        <v>14952.98</v>
      </c>
      <c r="D177" s="310"/>
      <c r="E177" s="310"/>
      <c r="F177" s="310"/>
      <c r="G177" s="310"/>
      <c r="H177" s="311"/>
      <c r="I177" s="78">
        <f>SUM(I174:I176)</f>
        <v>14000</v>
      </c>
      <c r="J177" s="13">
        <f>SUM(J174:J176)</f>
        <v>14953</v>
      </c>
      <c r="K177" s="117">
        <f>SUM(K174:K176)</f>
        <v>14845.59</v>
      </c>
      <c r="L177" s="226">
        <f>SUM(L174:L176)</f>
        <v>79.099999999999994</v>
      </c>
      <c r="M177" s="217">
        <f t="shared" si="14"/>
        <v>14924.69</v>
      </c>
      <c r="N177" s="477">
        <f t="shared" si="20"/>
        <v>0.99810673443456166</v>
      </c>
      <c r="O177" s="61">
        <v>14952.98</v>
      </c>
      <c r="P177" s="138"/>
    </row>
    <row r="178" spans="1:17" ht="75.75" customHeight="1">
      <c r="A178" s="335">
        <v>28</v>
      </c>
      <c r="B178" s="274" t="s">
        <v>33</v>
      </c>
      <c r="C178" s="343" t="s">
        <v>39</v>
      </c>
      <c r="D178" s="344"/>
      <c r="E178" s="80">
        <v>900</v>
      </c>
      <c r="F178" s="80">
        <v>90015</v>
      </c>
      <c r="G178" s="80">
        <v>6050</v>
      </c>
      <c r="H178" s="71">
        <v>10000</v>
      </c>
      <c r="I178" s="71">
        <v>10000</v>
      </c>
      <c r="J178" s="79">
        <v>10000</v>
      </c>
      <c r="K178" s="120">
        <v>9500</v>
      </c>
      <c r="L178" s="201">
        <v>285</v>
      </c>
      <c r="M178" s="216">
        <f t="shared" si="14"/>
        <v>9785</v>
      </c>
      <c r="N178" s="471">
        <f t="shared" si="20"/>
        <v>0.97850000000000004</v>
      </c>
      <c r="O178" s="65"/>
      <c r="P178" s="230" t="s">
        <v>177</v>
      </c>
    </row>
    <row r="179" spans="1:17" ht="47.25" customHeight="1">
      <c r="A179" s="335"/>
      <c r="B179" s="275"/>
      <c r="C179" s="299" t="s">
        <v>40</v>
      </c>
      <c r="D179" s="300"/>
      <c r="E179" s="80">
        <v>900</v>
      </c>
      <c r="F179" s="80">
        <v>90015</v>
      </c>
      <c r="G179" s="80">
        <v>6050</v>
      </c>
      <c r="H179" s="71">
        <v>6700</v>
      </c>
      <c r="I179" s="71">
        <v>6700</v>
      </c>
      <c r="J179" s="79">
        <v>6700</v>
      </c>
      <c r="K179" s="120">
        <v>6642</v>
      </c>
      <c r="L179" s="201">
        <v>0</v>
      </c>
      <c r="M179" s="216">
        <v>6642</v>
      </c>
      <c r="N179" s="471">
        <f t="shared" si="20"/>
        <v>0.99134328358208956</v>
      </c>
      <c r="O179" s="65"/>
      <c r="P179" s="231" t="s">
        <v>124</v>
      </c>
    </row>
    <row r="180" spans="1:17" ht="50.25" customHeight="1">
      <c r="A180" s="335"/>
      <c r="B180" s="275"/>
      <c r="C180" s="299" t="s">
        <v>103</v>
      </c>
      <c r="D180" s="300"/>
      <c r="E180" s="80">
        <v>600</v>
      </c>
      <c r="F180" s="80">
        <v>60016</v>
      </c>
      <c r="G180" s="23">
        <v>6050</v>
      </c>
      <c r="H180" s="71">
        <v>9225</v>
      </c>
      <c r="I180" s="71">
        <v>9225</v>
      </c>
      <c r="J180" s="79">
        <v>9225</v>
      </c>
      <c r="K180" s="120">
        <v>9225</v>
      </c>
      <c r="L180" s="201">
        <v>0</v>
      </c>
      <c r="M180" s="216">
        <v>9225</v>
      </c>
      <c r="N180" s="471">
        <f t="shared" si="20"/>
        <v>1</v>
      </c>
      <c r="O180" s="65"/>
      <c r="P180" s="232" t="s">
        <v>194</v>
      </c>
    </row>
    <row r="181" spans="1:17" ht="41.25" customHeight="1">
      <c r="A181" s="335"/>
      <c r="B181" s="275"/>
      <c r="C181" s="331" t="s">
        <v>137</v>
      </c>
      <c r="D181" s="332"/>
      <c r="E181" s="177">
        <v>600</v>
      </c>
      <c r="F181" s="177">
        <v>60016</v>
      </c>
      <c r="G181" s="23">
        <v>6050</v>
      </c>
      <c r="H181" s="178">
        <v>10884.1</v>
      </c>
      <c r="I181" s="178">
        <v>10884.1</v>
      </c>
      <c r="J181" s="18">
        <v>10885</v>
      </c>
      <c r="K181" s="196">
        <v>10745</v>
      </c>
      <c r="L181" s="207">
        <v>107.45</v>
      </c>
      <c r="M181" s="216">
        <f t="shared" si="14"/>
        <v>10852.45</v>
      </c>
      <c r="N181" s="471">
        <f t="shared" si="20"/>
        <v>0.99700964630225086</v>
      </c>
      <c r="O181" s="166"/>
      <c r="P181" s="233" t="s">
        <v>179</v>
      </c>
    </row>
    <row r="182" spans="1:17" ht="45.75" customHeight="1">
      <c r="A182" s="335"/>
      <c r="B182" s="276"/>
      <c r="C182" s="321" t="s">
        <v>107</v>
      </c>
      <c r="D182" s="322"/>
      <c r="E182" s="23">
        <v>900</v>
      </c>
      <c r="F182" s="23">
        <v>90015</v>
      </c>
      <c r="G182" s="23">
        <v>6050</v>
      </c>
      <c r="H182" s="199">
        <v>7300</v>
      </c>
      <c r="I182" s="199">
        <v>7300</v>
      </c>
      <c r="J182" s="24">
        <v>7300</v>
      </c>
      <c r="K182" s="197">
        <v>7300</v>
      </c>
      <c r="L182" s="210">
        <v>0</v>
      </c>
      <c r="M182" s="216">
        <v>7300</v>
      </c>
      <c r="N182" s="471">
        <f t="shared" si="20"/>
        <v>1</v>
      </c>
      <c r="O182" s="198"/>
      <c r="P182" s="231" t="s">
        <v>178</v>
      </c>
    </row>
    <row r="183" spans="1:17" ht="14.25">
      <c r="A183" s="335"/>
      <c r="B183" s="38" t="s">
        <v>8</v>
      </c>
      <c r="C183" s="304">
        <f>SUM(H178:H182)</f>
        <v>44109.1</v>
      </c>
      <c r="D183" s="305"/>
      <c r="E183" s="305"/>
      <c r="F183" s="305"/>
      <c r="G183" s="305"/>
      <c r="H183" s="306"/>
      <c r="I183" s="61">
        <f>SUM(I178:I182)</f>
        <v>44109.1</v>
      </c>
      <c r="J183" s="13">
        <f>SUM(J178:J182)</f>
        <v>44110</v>
      </c>
      <c r="K183" s="117">
        <f>SUM(K178:K182)</f>
        <v>43412</v>
      </c>
      <c r="L183" s="226">
        <f>SUM(L178:L182)</f>
        <v>392.45</v>
      </c>
      <c r="M183" s="217">
        <f>SUM(M178:M182)</f>
        <v>43804.45</v>
      </c>
      <c r="N183" s="477">
        <f t="shared" si="20"/>
        <v>0.99307299931988202</v>
      </c>
      <c r="O183" s="61">
        <v>44109.1</v>
      </c>
      <c r="P183" s="144"/>
    </row>
    <row r="184" spans="1:17" ht="14.25">
      <c r="A184" s="333" t="s">
        <v>36</v>
      </c>
      <c r="B184" s="333"/>
      <c r="C184" s="333"/>
      <c r="D184" s="333"/>
      <c r="E184" s="333"/>
      <c r="F184" s="333"/>
      <c r="G184" s="333"/>
      <c r="H184" s="61">
        <f>SUM(C14,C22,C26,C30,C35,C42,C46,C53,C60,C68,C74,C76,C83,C95,C99,C112,C116,C120,E125,C131,C136,C144,C152,C156,C164,C173,C177,C183)</f>
        <v>693614.3899999999</v>
      </c>
      <c r="I184" s="61">
        <f>SUM(I183,I177,I173,I164,I156,I152,I144,I136,I131,I125,I120,I116,I112,I99,I95,I83,I76,I74,I68,I60,I53,I46,I42,I35,I30,I26,I22,I14)</f>
        <v>558888.00999999989</v>
      </c>
      <c r="J184" s="13">
        <f>SUM(J183,J177,J173,J164,J156,J152,J144,J136,J131,J125,J120,J116,J112,J99,J95,J83,J76,J74,J68,J60,J53,J46,J42,J35,J30,J26,J22,J14)</f>
        <v>693624.63</v>
      </c>
      <c r="K184" s="117">
        <f>SUM(K183,K177,K173,K164,K156,K152,K144,K136,K131,K125,K120,K116,K112,K99,K95,K83,K76,K74,K68,K60,K53,K46,K42,K35,K30,K26,K22,K14)</f>
        <v>668975.8899999999</v>
      </c>
      <c r="L184" s="226">
        <f>SUM(L183,L177,L173,L164,L156,L152,L144,L136,L131,L125,L120,L116,L112,L99,L95,L83,L76,L74,L68,L60,L53,L46,L42,L35,L30,L26,L22,L14)</f>
        <v>3803.3500000000008</v>
      </c>
      <c r="M184" s="217">
        <f>SUM(M183,M177,M173,M164,M156,M152,M144,M136,M131,M125,M120,M116,M112,M99,M95,M83,M76,M74,M68,M60,M53,M46,M42,M35,M30,M26,M22,M14)</f>
        <v>672779.24000000011</v>
      </c>
      <c r="N184" s="461">
        <f>M184/J184</f>
        <v>0.96994716003669035</v>
      </c>
      <c r="O184" s="61">
        <f>SUM(O9:O183)</f>
        <v>693615.60999999987</v>
      </c>
      <c r="P184" s="146"/>
      <c r="Q184" s="2"/>
    </row>
    <row r="185" spans="1:17" ht="14.25">
      <c r="A185" s="234"/>
      <c r="B185" s="234"/>
      <c r="C185" s="234"/>
      <c r="D185" s="234"/>
      <c r="E185" s="234"/>
      <c r="F185" s="234"/>
      <c r="G185" s="234"/>
      <c r="H185" s="235"/>
      <c r="I185" s="235"/>
      <c r="J185" s="236"/>
      <c r="K185" s="235"/>
      <c r="L185" s="235"/>
      <c r="M185" s="235"/>
      <c r="N185" s="237"/>
      <c r="O185" s="235"/>
      <c r="P185" s="238"/>
      <c r="Q185" s="2"/>
    </row>
    <row r="187" spans="1:17">
      <c r="H187" s="96"/>
      <c r="I187" s="96"/>
    </row>
    <row r="188" spans="1:17">
      <c r="D188" s="101"/>
    </row>
    <row r="189" spans="1:17">
      <c r="B189" s="96"/>
      <c r="C189" s="96"/>
      <c r="D189" s="96"/>
    </row>
    <row r="190" spans="1:17">
      <c r="B190" s="96"/>
      <c r="C190" s="96"/>
      <c r="D190" s="96"/>
    </row>
    <row r="191" spans="1:17">
      <c r="B191" s="100"/>
      <c r="C191"/>
      <c r="D191" s="96"/>
    </row>
    <row r="198" spans="6:7">
      <c r="F198" s="22"/>
      <c r="G198" s="22"/>
    </row>
  </sheetData>
  <mergeCells count="370">
    <mergeCell ref="M15:M19"/>
    <mergeCell ref="M23:M24"/>
    <mergeCell ref="M36:M38"/>
    <mergeCell ref="O126:O130"/>
    <mergeCell ref="I54:I56"/>
    <mergeCell ref="J54:J56"/>
    <mergeCell ref="C122:D122"/>
    <mergeCell ref="J132:J135"/>
    <mergeCell ref="O132:O135"/>
    <mergeCell ref="J100:J107"/>
    <mergeCell ref="O100:O109"/>
    <mergeCell ref="K48:K51"/>
    <mergeCell ref="N48:N51"/>
    <mergeCell ref="C126:D126"/>
    <mergeCell ref="C128:D128"/>
    <mergeCell ref="C108:D108"/>
    <mergeCell ref="I109:I111"/>
    <mergeCell ref="L84:L91"/>
    <mergeCell ref="L100:L106"/>
    <mergeCell ref="L132:L135"/>
    <mergeCell ref="M84:M91"/>
    <mergeCell ref="M54:M56"/>
    <mergeCell ref="M48:M51"/>
    <mergeCell ref="L54:L56"/>
    <mergeCell ref="J48:J52"/>
    <mergeCell ref="O54:O59"/>
    <mergeCell ref="O48:O52"/>
    <mergeCell ref="I15:I19"/>
    <mergeCell ref="J15:J19"/>
    <mergeCell ref="O15:O21"/>
    <mergeCell ref="I20:I21"/>
    <mergeCell ref="C10:D10"/>
    <mergeCell ref="K15:K19"/>
    <mergeCell ref="N15:N19"/>
    <mergeCell ref="L15:L19"/>
    <mergeCell ref="E142:E143"/>
    <mergeCell ref="F142:F143"/>
    <mergeCell ref="C66:D67"/>
    <mergeCell ref="E66:E67"/>
    <mergeCell ref="F66:F67"/>
    <mergeCell ref="C57:D57"/>
    <mergeCell ref="C58:D59"/>
    <mergeCell ref="E58:E59"/>
    <mergeCell ref="F58:F59"/>
    <mergeCell ref="C64:D64"/>
    <mergeCell ref="C65:D65"/>
    <mergeCell ref="C70:D70"/>
    <mergeCell ref="C81:D82"/>
    <mergeCell ref="C109:D109"/>
    <mergeCell ref="C71:D71"/>
    <mergeCell ref="I48:I52"/>
    <mergeCell ref="H1:I1"/>
    <mergeCell ref="H2:J2"/>
    <mergeCell ref="C8:D8"/>
    <mergeCell ref="H3:J3"/>
    <mergeCell ref="H5:J5"/>
    <mergeCell ref="H4:J4"/>
    <mergeCell ref="I12:I13"/>
    <mergeCell ref="A15:A22"/>
    <mergeCell ref="B15:B21"/>
    <mergeCell ref="C15:D19"/>
    <mergeCell ref="E15:E19"/>
    <mergeCell ref="F15:F19"/>
    <mergeCell ref="G15:G19"/>
    <mergeCell ref="C22:H22"/>
    <mergeCell ref="A9:A14"/>
    <mergeCell ref="B9:B13"/>
    <mergeCell ref="C9:D9"/>
    <mergeCell ref="H15:H19"/>
    <mergeCell ref="C20:D21"/>
    <mergeCell ref="E20:E21"/>
    <mergeCell ref="F20:F21"/>
    <mergeCell ref="C11:D11"/>
    <mergeCell ref="C12:D13"/>
    <mergeCell ref="C14:H14"/>
    <mergeCell ref="A23:A26"/>
    <mergeCell ref="B23:B25"/>
    <mergeCell ref="C26:H26"/>
    <mergeCell ref="A31:A35"/>
    <mergeCell ref="C31:D31"/>
    <mergeCell ref="A27:A30"/>
    <mergeCell ref="B27:B29"/>
    <mergeCell ref="C27:D27"/>
    <mergeCell ref="C29:D29"/>
    <mergeCell ref="C35:H35"/>
    <mergeCell ref="C23:D24"/>
    <mergeCell ref="E23:E24"/>
    <mergeCell ref="F23:F24"/>
    <mergeCell ref="G23:G24"/>
    <mergeCell ref="H23:H24"/>
    <mergeCell ref="C30:H30"/>
    <mergeCell ref="C33:D34"/>
    <mergeCell ref="B31:B34"/>
    <mergeCell ref="C32:D32"/>
    <mergeCell ref="C28:D28"/>
    <mergeCell ref="A43:A46"/>
    <mergeCell ref="B43:B45"/>
    <mergeCell ref="I36:I38"/>
    <mergeCell ref="A36:A42"/>
    <mergeCell ref="B36:B41"/>
    <mergeCell ref="C36:D38"/>
    <mergeCell ref="E36:E38"/>
    <mergeCell ref="F36:F38"/>
    <mergeCell ref="G36:G38"/>
    <mergeCell ref="H36:H38"/>
    <mergeCell ref="C46:H46"/>
    <mergeCell ref="C42:H42"/>
    <mergeCell ref="C43:D43"/>
    <mergeCell ref="C44:D44"/>
    <mergeCell ref="C45:D45"/>
    <mergeCell ref="C40:D40"/>
    <mergeCell ref="C41:D41"/>
    <mergeCell ref="C39:D39"/>
    <mergeCell ref="A54:A60"/>
    <mergeCell ref="B54:B59"/>
    <mergeCell ref="C54:D56"/>
    <mergeCell ref="E54:E56"/>
    <mergeCell ref="F54:F56"/>
    <mergeCell ref="G54:G56"/>
    <mergeCell ref="H54:H56"/>
    <mergeCell ref="C60:H60"/>
    <mergeCell ref="G48:G52"/>
    <mergeCell ref="H48:H52"/>
    <mergeCell ref="E48:E52"/>
    <mergeCell ref="F48:F52"/>
    <mergeCell ref="C48:D52"/>
    <mergeCell ref="C53:H53"/>
    <mergeCell ref="A47:A53"/>
    <mergeCell ref="B47:B52"/>
    <mergeCell ref="C47:D47"/>
    <mergeCell ref="A61:A68"/>
    <mergeCell ref="B61:B67"/>
    <mergeCell ref="C77:D77"/>
    <mergeCell ref="C78:D78"/>
    <mergeCell ref="C79:D79"/>
    <mergeCell ref="A69:A74"/>
    <mergeCell ref="B69:B73"/>
    <mergeCell ref="C69:D69"/>
    <mergeCell ref="O69:O73"/>
    <mergeCell ref="C72:D73"/>
    <mergeCell ref="E72:E73"/>
    <mergeCell ref="F72:F73"/>
    <mergeCell ref="C74:H74"/>
    <mergeCell ref="O77:O82"/>
    <mergeCell ref="C80:D80"/>
    <mergeCell ref="A75:A76"/>
    <mergeCell ref="C75:D75"/>
    <mergeCell ref="C76:H76"/>
    <mergeCell ref="A77:A83"/>
    <mergeCell ref="B77:B82"/>
    <mergeCell ref="C83:H83"/>
    <mergeCell ref="C63:D63"/>
    <mergeCell ref="C62:D62"/>
    <mergeCell ref="E81:E82"/>
    <mergeCell ref="A84:A95"/>
    <mergeCell ref="B84:B94"/>
    <mergeCell ref="C84:D91"/>
    <mergeCell ref="E84:E91"/>
    <mergeCell ref="F84:F91"/>
    <mergeCell ref="G84:G91"/>
    <mergeCell ref="H84:H91"/>
    <mergeCell ref="A96:A99"/>
    <mergeCell ref="I84:I91"/>
    <mergeCell ref="C95:H95"/>
    <mergeCell ref="C93:D94"/>
    <mergeCell ref="E93:E94"/>
    <mergeCell ref="F93:F94"/>
    <mergeCell ref="I93:I94"/>
    <mergeCell ref="B96:B98"/>
    <mergeCell ref="C96:D96"/>
    <mergeCell ref="C97:D98"/>
    <mergeCell ref="E97:E98"/>
    <mergeCell ref="F97:F98"/>
    <mergeCell ref="C99:H99"/>
    <mergeCell ref="C92:D92"/>
    <mergeCell ref="A100:A112"/>
    <mergeCell ref="B100:B111"/>
    <mergeCell ref="C100:D107"/>
    <mergeCell ref="E100:E107"/>
    <mergeCell ref="F100:F107"/>
    <mergeCell ref="G100:G107"/>
    <mergeCell ref="H100:H107"/>
    <mergeCell ref="C112:H112"/>
    <mergeCell ref="B117:B119"/>
    <mergeCell ref="C117:D117"/>
    <mergeCell ref="C118:D119"/>
    <mergeCell ref="E118:E119"/>
    <mergeCell ref="F118:F119"/>
    <mergeCell ref="A113:A116"/>
    <mergeCell ref="B113:B115"/>
    <mergeCell ref="C113:D113"/>
    <mergeCell ref="C116:H116"/>
    <mergeCell ref="A117:A120"/>
    <mergeCell ref="C110:D111"/>
    <mergeCell ref="C120:H120"/>
    <mergeCell ref="C114:D115"/>
    <mergeCell ref="E114:E115"/>
    <mergeCell ref="F114:F115"/>
    <mergeCell ref="A121:A125"/>
    <mergeCell ref="B121:B124"/>
    <mergeCell ref="C121:D121"/>
    <mergeCell ref="B126:B130"/>
    <mergeCell ref="C129:D130"/>
    <mergeCell ref="C132:D135"/>
    <mergeCell ref="E132:E135"/>
    <mergeCell ref="F132:F135"/>
    <mergeCell ref="G132:G135"/>
    <mergeCell ref="C131:H131"/>
    <mergeCell ref="A126:A131"/>
    <mergeCell ref="A132:A136"/>
    <mergeCell ref="B132:B135"/>
    <mergeCell ref="C136:H136"/>
    <mergeCell ref="C123:D124"/>
    <mergeCell ref="E123:E124"/>
    <mergeCell ref="F123:F124"/>
    <mergeCell ref="E125:H125"/>
    <mergeCell ref="H132:H135"/>
    <mergeCell ref="C127:D127"/>
    <mergeCell ref="C125:D125"/>
    <mergeCell ref="A137:A144"/>
    <mergeCell ref="B137:B143"/>
    <mergeCell ref="C137:D138"/>
    <mergeCell ref="E137:E138"/>
    <mergeCell ref="A153:A156"/>
    <mergeCell ref="B153:B155"/>
    <mergeCell ref="C153:D153"/>
    <mergeCell ref="A145:A152"/>
    <mergeCell ref="C145:D147"/>
    <mergeCell ref="E145:E147"/>
    <mergeCell ref="C142:D143"/>
    <mergeCell ref="C141:D141"/>
    <mergeCell ref="C144:H144"/>
    <mergeCell ref="C152:H152"/>
    <mergeCell ref="C140:D140"/>
    <mergeCell ref="C139:D139"/>
    <mergeCell ref="G145:G147"/>
    <mergeCell ref="H145:H147"/>
    <mergeCell ref="F137:F138"/>
    <mergeCell ref="G137:G138"/>
    <mergeCell ref="H137:H138"/>
    <mergeCell ref="C148:D148"/>
    <mergeCell ref="F145:F147"/>
    <mergeCell ref="C149:D149"/>
    <mergeCell ref="A184:G184"/>
    <mergeCell ref="I169:I170"/>
    <mergeCell ref="G165:G168"/>
    <mergeCell ref="H165:H168"/>
    <mergeCell ref="I165:I168"/>
    <mergeCell ref="A165:A173"/>
    <mergeCell ref="B165:B172"/>
    <mergeCell ref="F171:F172"/>
    <mergeCell ref="C173:H173"/>
    <mergeCell ref="C165:D168"/>
    <mergeCell ref="E165:E168"/>
    <mergeCell ref="F165:F168"/>
    <mergeCell ref="C169:D170"/>
    <mergeCell ref="E169:E170"/>
    <mergeCell ref="F169:F170"/>
    <mergeCell ref="G169:G170"/>
    <mergeCell ref="H169:H170"/>
    <mergeCell ref="C171:D172"/>
    <mergeCell ref="B178:B182"/>
    <mergeCell ref="A178:A183"/>
    <mergeCell ref="C178:D178"/>
    <mergeCell ref="C183:H183"/>
    <mergeCell ref="A174:A177"/>
    <mergeCell ref="B174:B176"/>
    <mergeCell ref="A157:A163"/>
    <mergeCell ref="C175:D175"/>
    <mergeCell ref="C182:D182"/>
    <mergeCell ref="C160:D160"/>
    <mergeCell ref="C162:D162"/>
    <mergeCell ref="C163:D163"/>
    <mergeCell ref="C164:H164"/>
    <mergeCell ref="B157:B163"/>
    <mergeCell ref="C157:D157"/>
    <mergeCell ref="C158:D158"/>
    <mergeCell ref="C159:D159"/>
    <mergeCell ref="C181:D181"/>
    <mergeCell ref="J169:J170"/>
    <mergeCell ref="C180:D180"/>
    <mergeCell ref="C179:D179"/>
    <mergeCell ref="O174:O176"/>
    <mergeCell ref="C176:D176"/>
    <mergeCell ref="J165:J168"/>
    <mergeCell ref="E171:E172"/>
    <mergeCell ref="O153:O155"/>
    <mergeCell ref="C156:H156"/>
    <mergeCell ref="C161:D161"/>
    <mergeCell ref="C177:H177"/>
    <mergeCell ref="C154:D155"/>
    <mergeCell ref="C174:D174"/>
    <mergeCell ref="B145:B151"/>
    <mergeCell ref="C150:D151"/>
    <mergeCell ref="O23:O24"/>
    <mergeCell ref="I137:I138"/>
    <mergeCell ref="J137:J138"/>
    <mergeCell ref="I23:I24"/>
    <mergeCell ref="J23:J24"/>
    <mergeCell ref="J36:J38"/>
    <mergeCell ref="O36:O41"/>
    <mergeCell ref="O61:O67"/>
    <mergeCell ref="C68:H68"/>
    <mergeCell ref="J84:J91"/>
    <mergeCell ref="O84:O94"/>
    <mergeCell ref="O113:O115"/>
    <mergeCell ref="I100:I107"/>
    <mergeCell ref="I145:I147"/>
    <mergeCell ref="J145:J147"/>
    <mergeCell ref="O145:O147"/>
    <mergeCell ref="O121:O124"/>
    <mergeCell ref="F81:F82"/>
    <mergeCell ref="O137:O143"/>
    <mergeCell ref="I142:I143"/>
    <mergeCell ref="I132:I135"/>
    <mergeCell ref="O43:O45"/>
    <mergeCell ref="K145:K147"/>
    <mergeCell ref="N145:N147"/>
    <mergeCell ref="K165:K168"/>
    <mergeCell ref="N165:N168"/>
    <mergeCell ref="K36:K38"/>
    <mergeCell ref="N36:N38"/>
    <mergeCell ref="K23:K24"/>
    <mergeCell ref="N23:N24"/>
    <mergeCell ref="K54:K56"/>
    <mergeCell ref="N54:N56"/>
    <mergeCell ref="K132:K135"/>
    <mergeCell ref="N132:N135"/>
    <mergeCell ref="K84:K91"/>
    <mergeCell ref="N84:N91"/>
    <mergeCell ref="N100:N106"/>
    <mergeCell ref="K100:K106"/>
    <mergeCell ref="L23:L24"/>
    <mergeCell ref="L36:L38"/>
    <mergeCell ref="L48:L51"/>
    <mergeCell ref="L165:L168"/>
    <mergeCell ref="M165:M168"/>
    <mergeCell ref="M145:M147"/>
    <mergeCell ref="M132:M135"/>
    <mergeCell ref="M100:M105"/>
    <mergeCell ref="P171:P172"/>
    <mergeCell ref="P48:P51"/>
    <mergeCell ref="P54:P56"/>
    <mergeCell ref="P97:P98"/>
    <mergeCell ref="P165:P168"/>
    <mergeCell ref="P132:P135"/>
    <mergeCell ref="P145:P147"/>
    <mergeCell ref="P150:P151"/>
    <mergeCell ref="P100:P106"/>
    <mergeCell ref="P66:P67"/>
    <mergeCell ref="P72:P73"/>
    <mergeCell ref="P81:P82"/>
    <mergeCell ref="P93:P94"/>
    <mergeCell ref="P110:P111"/>
    <mergeCell ref="P118:P119"/>
    <mergeCell ref="P123:P124"/>
    <mergeCell ref="P58:P59"/>
    <mergeCell ref="P84:P91"/>
    <mergeCell ref="L145:L147"/>
    <mergeCell ref="P12:P13"/>
    <mergeCell ref="P129:P130"/>
    <mergeCell ref="P142:P143"/>
    <mergeCell ref="P154:P155"/>
    <mergeCell ref="O165:O170"/>
    <mergeCell ref="O9:O13"/>
    <mergeCell ref="P15:P19"/>
    <mergeCell ref="P20:P21"/>
    <mergeCell ref="P33:P34"/>
    <mergeCell ref="P36:P38"/>
    <mergeCell ref="P23:P24"/>
  </mergeCells>
  <pageMargins left="0.23622047244094491" right="0.23622047244094491" top="0.55118110236220474" bottom="0.55118110236220474" header="0.31496062992125984" footer="0.31496062992125984"/>
  <pageSetup paperSize="9" scale="64" fitToHeight="0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4" sqref="A4:C6"/>
    </sheetView>
  </sheetViews>
  <sheetFormatPr defaultRowHeight="14.25"/>
  <sheetData>
    <row r="1" spans="1:3">
      <c r="A1" s="96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1" s="96"/>
      <c r="C1" s="96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2" spans="1:3">
      <c r="A2" s="96" t="e">
        <f>SUM(#REF!,#REF!,#REF!,#REF!,#REF!,#REF!,#REF!,#REF!,#REF!,#REF!,#REF!,#REF!,#REF!,#REF!,#REF!,#REF!,#REF!,#REF!,#REF!,#REF!,#REF!,#REF!,#REF!,#REF!,#REF!,#REF!,#REF!,#REF!,#REF!,#REF!,#REF!)</f>
        <v>#REF!</v>
      </c>
      <c r="B2" s="96"/>
      <c r="C2" s="96" t="e">
        <f>SUM(#REF!,#REF!,#REF!,#REF!,#REF!,#REF!,#REF!,#REF!,#REF!,#REF!,#REF!,#REF!,#REF!,#REF!,#REF!,#REF!,#REF!,#REF!,#REF!,#REF!,#REF!,#REF!,#REF!,#REF!,#REF!,#REF!,#REF!,#REF!,#REF!,#REF!,#REF!)</f>
        <v>#REF!</v>
      </c>
    </row>
    <row r="3" spans="1:3">
      <c r="A3" s="100" t="e">
        <f>SUM(A1:A2)</f>
        <v>#REF!</v>
      </c>
      <c r="C3" s="96" t="e">
        <f>SUM(C1:C2)</f>
        <v>#REF!</v>
      </c>
    </row>
    <row r="4" spans="1:3">
      <c r="A4" s="96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4" s="96"/>
      <c r="C4" s="96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5" spans="1:3">
      <c r="A5" s="96" t="e">
        <f>SUM(#REF!,#REF!,#REF!,#REF!,#REF!,#REF!,#REF!,#REF!,#REF!,#REF!,#REF!,#REF!,#REF!,#REF!,#REF!,#REF!,#REF!,#REF!,#REF!,#REF!,#REF!,#REF!,#REF!,#REF!,#REF!,#REF!,#REF!,#REF!,#REF!,#REF!,#REF!)</f>
        <v>#REF!</v>
      </c>
      <c r="B5" s="96"/>
      <c r="C5" s="96" t="e">
        <f>SUM(#REF!,#REF!,#REF!,#REF!,#REF!,#REF!,#REF!,#REF!,#REF!,#REF!,#REF!,#REF!,#REF!,#REF!,#REF!,#REF!,#REF!,#REF!,#REF!,#REF!,#REF!,#REF!,#REF!,#REF!,#REF!,#REF!,#REF!,#REF!,#REF!,#REF!,#REF!)</f>
        <v>#REF!</v>
      </c>
    </row>
    <row r="6" spans="1:3">
      <c r="A6" s="100" t="e">
        <f>SUM(A4:A5)</f>
        <v>#REF!</v>
      </c>
      <c r="C6" s="96" t="e">
        <f>SUM(C4:C5)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zest. wg. wniosków PION </vt:lpstr>
      <vt:lpstr>Arkusz2</vt:lpstr>
      <vt:lpstr>'zest. wg. wniosków PION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Iwona Skrajda</cp:lastModifiedBy>
  <cp:lastPrinted>2020-03-23T11:56:03Z</cp:lastPrinted>
  <dcterms:created xsi:type="dcterms:W3CDTF">2015-09-28T10:40:06Z</dcterms:created>
  <dcterms:modified xsi:type="dcterms:W3CDTF">2020-03-23T11:56:21Z</dcterms:modified>
</cp:coreProperties>
</file>