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11820" windowHeight="6840" activeTab="0"/>
  </bookViews>
  <sheets>
    <sheet name="wydatki" sheetId="1" r:id="rId1"/>
  </sheets>
  <definedNames>
    <definedName name="_xlfn.BAHTTEXT" hidden="1">#NAME?</definedName>
    <definedName name="_xlnm.Print_Area" localSheetId="0">'wydatki'!$A$1:$P$134</definedName>
  </definedNames>
  <calcPr fullCalcOnLoad="1"/>
</workbook>
</file>

<file path=xl/sharedStrings.xml><?xml version="1.0" encoding="utf-8"?>
<sst xmlns="http://schemas.openxmlformats.org/spreadsheetml/2006/main" count="127" uniqueCount="99">
  <si>
    <t>rozdział</t>
  </si>
  <si>
    <t>w tym:</t>
  </si>
  <si>
    <t xml:space="preserve">                                    </t>
  </si>
  <si>
    <t>wydatki bieżące ogółem</t>
  </si>
  <si>
    <t>dotacje</t>
  </si>
  <si>
    <t>inne rzeczowe</t>
  </si>
  <si>
    <t>wydatki na obsługę długu</t>
  </si>
  <si>
    <t>wydatki majątkowe</t>
  </si>
  <si>
    <t>Dział</t>
  </si>
  <si>
    <t>Treść</t>
  </si>
  <si>
    <t>razem</t>
  </si>
  <si>
    <t>kwota w zł</t>
  </si>
  <si>
    <t>Rolnictwo i łowiectwo</t>
  </si>
  <si>
    <t>Transport i łączność</t>
  </si>
  <si>
    <t>Drogi publiczne gminne</t>
  </si>
  <si>
    <t>Gospodarka mieszkaniowa</t>
  </si>
  <si>
    <t>Różne jednostki obsługi gospodarki mieszkaniowej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</si>
  <si>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</si>
  <si>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</si>
  <si>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</si>
  <si>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</si>
  <si>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</si>
  <si>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Rady gmin (miast i miast na prawach powiatu)</t>
  </si>
  <si>
    <t>Bezpieczeństwo publiczne i ochrona przeciwpożarowa</t>
  </si>
  <si>
    <t>Ochotnicze straże pożarne</t>
  </si>
  <si>
    <t>Obsługa długu publicznego</t>
  </si>
  <si>
    <t>Różne rozliczenia</t>
  </si>
  <si>
    <t>Oświata i wychowanie</t>
  </si>
  <si>
    <t>Szkoły podstawowe</t>
  </si>
  <si>
    <t>Gimnazja</t>
  </si>
  <si>
    <t>Dowożenie uczniów do szkół</t>
  </si>
  <si>
    <t>Dokształcanie i doskonalenie nauczycieli</t>
  </si>
  <si>
    <t>Ochrona zdrowia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</si>
  <si>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</si>
  <si>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</si>
  <si>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</si>
  <si>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</si>
  <si>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</si>
  <si>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Pomoc materialna dla uczniów</t>
  </si>
  <si>
    <t>Gospodarka komunalna i ochrona środowiska</t>
  </si>
  <si>
    <t>Schroniska dla zwierząt</t>
  </si>
  <si>
    <t>Oświetlenie ulic, placów i dróg</t>
  </si>
  <si>
    <t>Kultura i ochrona dziedzictwa narodowego</t>
  </si>
  <si>
    <t>Domy i ośrodki kultury, świetlice i kluby</t>
  </si>
  <si>
    <t>Biblioteki</t>
  </si>
  <si>
    <t>Kultura fizyczna i sport</t>
  </si>
  <si>
    <t>wynagrodzeniai pochodne ogółem</t>
  </si>
  <si>
    <t>związane z progra-mami wie-loletnimi</t>
  </si>
  <si>
    <t>OGÓŁEM</t>
  </si>
  <si>
    <t>Izby Rolnicze</t>
  </si>
  <si>
    <t>010</t>
  </si>
  <si>
    <t>01030</t>
  </si>
  <si>
    <t>Cmentarze</t>
  </si>
  <si>
    <t>Urzędy gmin (miast i miast na prawach powiatu)</t>
  </si>
  <si>
    <t>Przedszkola</t>
  </si>
  <si>
    <t>wydatki z tyt. poręczeń i gwarancji</t>
  </si>
  <si>
    <t xml:space="preserve">Urzędy naczelnych organów władzy państwej, kontroli i ochrony prawa </t>
  </si>
  <si>
    <t>Pozostała działalność</t>
  </si>
  <si>
    <t>Pobór podatków, opłat i niepodatkowych należności budżetowych</t>
  </si>
  <si>
    <t>Pomoc społeczna</t>
  </si>
  <si>
    <t>Pozostałe zadania w zakresie polityki społecznej</t>
  </si>
  <si>
    <t>Rehabilitacja zawodowa i społeczna osób niepełnosprawnych</t>
  </si>
  <si>
    <t>Wpływy i wydatki związane z gromadzeniem środków z opłat i kar za korzystanie ze środowiska</t>
  </si>
  <si>
    <t>Gospodarka gruntami i nieruchomościami</t>
  </si>
  <si>
    <t>Dochody od osób prawnych, od osób fizycznych i innych jednostek nieposiadających osobowości prawnej oraz wydatki związane z ich poborem</t>
  </si>
  <si>
    <t>Zadania w zakresie kultury fizycznej i sportu</t>
  </si>
  <si>
    <t>Oczyszczanie miast i wsi</t>
  </si>
  <si>
    <t>Pozostałe zadania w zakresie kultury</t>
  </si>
  <si>
    <t>Składki na ubezp. zdrowotne opłacane za osoby pobierające niektóre świadczenia z pomocy społecznej oraz niektóre świadczenia rodzinne</t>
  </si>
  <si>
    <t>Szkolne schroniska młodzieżowe</t>
  </si>
  <si>
    <t>Urzędy naczelnych organów władzy państwowej, kontroli i ochrony prawa oraz sądownictwa</t>
  </si>
  <si>
    <t>Oddziały przedszkolne w szkołach podstawowych</t>
  </si>
  <si>
    <t>Domy pomocy społecznej</t>
  </si>
  <si>
    <t>Przeciwdziałanie alkoholizmowi</t>
  </si>
  <si>
    <t>Zasiłki i pomoc w naturze oraz składki na ubezpieczenia emerytalne i rentowe</t>
  </si>
  <si>
    <t>Zwalczanie narkomanii</t>
  </si>
  <si>
    <t>Promocja jednostek samorządu terytorialnego</t>
  </si>
  <si>
    <t>01010</t>
  </si>
  <si>
    <t>Infrastruktura wodociągowa i sanitacyjna wsi</t>
  </si>
  <si>
    <t>Turystyka</t>
  </si>
  <si>
    <t>Zadania w zakresie upowszechniania turystyki</t>
  </si>
  <si>
    <t>Ośrodki wsparcia</t>
  </si>
  <si>
    <t>Komendy wojewódzkie Policji</t>
  </si>
  <si>
    <t>Świadczenia rodzinne zaliczki alimentacyjne oraz składki na ubezpieczenia emerytalne i rentowe z ubezpieczenia społecznego</t>
  </si>
  <si>
    <t xml:space="preserve">Pozostała działalność </t>
  </si>
  <si>
    <t>Wpływy i wydatki związane z gromadzeniem środków z opłat produktowych</t>
  </si>
  <si>
    <t>Drogi publiczne powiatowe</t>
  </si>
  <si>
    <t>Obiekty sportowe</t>
  </si>
  <si>
    <t>Stołówki szkolne</t>
  </si>
  <si>
    <t>Gospodarka odpadami</t>
  </si>
  <si>
    <t xml:space="preserve"> </t>
  </si>
  <si>
    <t xml:space="preserve">Obsługa papierów wartościowych, kredytów i pożyczek jednostek samorządu terytorialnego w tym:                       A) odsetki od pożyczek i kredytów                 - 204300zł                                                 </t>
  </si>
  <si>
    <t>Plan wydatków po zmianach na 2008 rok</t>
  </si>
  <si>
    <t>Drogi publiczne wojewódzkie</t>
  </si>
  <si>
    <t>Ochrona zabytków i opieka nad zabytkami</t>
  </si>
  <si>
    <t>01095</t>
  </si>
  <si>
    <t>Pozostała działaność</t>
  </si>
  <si>
    <t>Rezerwy ogólne i celowe w tym: - rezerwa ogólna20 000 rezerwa celowa zarządzanie kryzysowe 50 000</t>
  </si>
  <si>
    <t xml:space="preserve">Załącznika nr 4 do Uchwały Rady Gminy Kwidzyn Nr XXII/138 /08 z dnia 20 listopada 2008r.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</si>
</sst>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_ ;\-#,##0\ "/>
  </numFmts>
  <fonts count="16">
    <font>
      <sz val="10"/>
      <name val="Arial CE"/>
      <family val="0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 CE"/>
      <family val="0"/>
    </font>
    <font>
      <b/>
      <sz val="6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0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 style="medium"/>
      <right style="thin"/>
      <top style="thick"/>
      <bottom style="thick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n"/>
      <right style="thin"/>
      <top style="medium">
        <color indexed="8"/>
      </top>
      <bottom style="thick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ck">
        <color indexed="8"/>
      </right>
      <top style="medium"/>
      <bottom style="thin"/>
    </border>
    <border>
      <left style="thin"/>
      <right style="thick">
        <color indexed="8"/>
      </right>
      <top style="thin"/>
      <bottom style="thin"/>
    </border>
    <border>
      <left style="thin"/>
      <right style="thick">
        <color indexed="8"/>
      </right>
      <top style="thin"/>
      <bottom style="medium"/>
    </border>
    <border>
      <left style="thin"/>
      <right style="thick">
        <color indexed="8"/>
      </right>
      <top>
        <color indexed="63"/>
      </top>
      <bottom style="thin"/>
    </border>
    <border>
      <left style="thin"/>
      <right style="thick">
        <color indexed="8"/>
      </right>
      <top style="thin"/>
      <bottom>
        <color indexed="63"/>
      </bottom>
    </border>
    <border>
      <left style="thin"/>
      <right style="thick">
        <color indexed="8"/>
      </right>
      <top style="thin"/>
      <bottom style="thick"/>
    </border>
    <border>
      <left style="thin"/>
      <right style="thick">
        <color indexed="8"/>
      </right>
      <top style="thick"/>
      <bottom style="thick"/>
    </border>
    <border>
      <left style="thin"/>
      <right style="thick">
        <color indexed="8"/>
      </right>
      <top>
        <color indexed="63"/>
      </top>
      <bottom>
        <color indexed="63"/>
      </bottom>
    </border>
    <border>
      <left style="thick"/>
      <right style="thick">
        <color indexed="8"/>
      </right>
      <top style="thick"/>
      <bottom style="thick"/>
    </border>
    <border>
      <left style="thick"/>
      <right style="thin"/>
      <top style="medium">
        <color indexed="8"/>
      </top>
      <bottom style="thick"/>
    </border>
    <border>
      <left style="thin"/>
      <right>
        <color indexed="63"/>
      </right>
      <top style="medium">
        <color indexed="8"/>
      </top>
      <bottom style="thick"/>
    </border>
    <border>
      <left style="thick">
        <color indexed="8"/>
      </left>
      <right style="thin"/>
      <top style="medium">
        <color indexed="8"/>
      </top>
      <bottom style="thick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ck">
        <color indexed="8"/>
      </left>
      <right style="thin"/>
      <top style="thick">
        <color indexed="8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ck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>
        <color indexed="8"/>
      </right>
      <top style="medium">
        <color indexed="8"/>
      </top>
      <bottom style="thick"/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49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3" fontId="0" fillId="0" borderId="6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4" xfId="0" applyFont="1" applyBorder="1" applyAlignment="1">
      <alignment horizontal="center" vertical="top"/>
    </xf>
    <xf numFmtId="0" fontId="9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3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0" fillId="0" borderId="2" xfId="0" applyNumberForma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3" fontId="1" fillId="0" borderId="13" xfId="0" applyNumberFormat="1" applyFont="1" applyBorder="1" applyAlignment="1">
      <alignment horizontal="right"/>
    </xf>
    <xf numFmtId="0" fontId="0" fillId="0" borderId="3" xfId="0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1" xfId="0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0" fontId="10" fillId="0" borderId="0" xfId="0" applyFont="1" applyAlignment="1">
      <alignment/>
    </xf>
    <xf numFmtId="3" fontId="1" fillId="0" borderId="3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3" fontId="0" fillId="0" borderId="11" xfId="0" applyNumberFormat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3" fontId="1" fillId="0" borderId="6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3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3" xfId="0" applyBorder="1" applyAlignment="1">
      <alignment vertical="top"/>
    </xf>
    <xf numFmtId="3" fontId="0" fillId="0" borderId="3" xfId="0" applyNumberFormat="1" applyBorder="1" applyAlignment="1">
      <alignment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14" fillId="0" borderId="15" xfId="0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top"/>
    </xf>
    <xf numFmtId="0" fontId="0" fillId="0" borderId="6" xfId="0" applyFont="1" applyBorder="1" applyAlignment="1">
      <alignment horizontal="center" vertical="top"/>
    </xf>
    <xf numFmtId="3" fontId="0" fillId="0" borderId="6" xfId="0" applyNumberFormat="1" applyFont="1" applyBorder="1" applyAlignment="1">
      <alignment horizontal="right" vertical="top"/>
    </xf>
    <xf numFmtId="0" fontId="0" fillId="0" borderId="6" xfId="0" applyFont="1" applyBorder="1" applyAlignment="1">
      <alignment horizontal="right" vertical="top"/>
    </xf>
    <xf numFmtId="0" fontId="0" fillId="0" borderId="16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 vertical="top"/>
    </xf>
    <xf numFmtId="3" fontId="0" fillId="0" borderId="1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0" fillId="0" borderId="2" xfId="0" applyNumberFormat="1" applyBorder="1" applyAlignment="1">
      <alignment vertical="top"/>
    </xf>
    <xf numFmtId="0" fontId="0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top"/>
    </xf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right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right" vertical="top"/>
    </xf>
    <xf numFmtId="3" fontId="0" fillId="0" borderId="6" xfId="0" applyNumberFormat="1" applyBorder="1" applyAlignment="1">
      <alignment horizontal="right" vertical="top"/>
    </xf>
    <xf numFmtId="0" fontId="15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 vertical="top"/>
    </xf>
    <xf numFmtId="3" fontId="0" fillId="0" borderId="6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/>
    </xf>
    <xf numFmtId="49" fontId="0" fillId="0" borderId="3" xfId="0" applyNumberForma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4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top"/>
    </xf>
    <xf numFmtId="3" fontId="0" fillId="0" borderId="21" xfId="0" applyNumberFormat="1" applyFont="1" applyBorder="1" applyAlignment="1">
      <alignment horizontal="right" vertical="top"/>
    </xf>
    <xf numFmtId="3" fontId="0" fillId="0" borderId="22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 vertical="top"/>
    </xf>
    <xf numFmtId="3" fontId="0" fillId="0" borderId="23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 vertical="top"/>
    </xf>
    <xf numFmtId="3" fontId="0" fillId="0" borderId="23" xfId="0" applyNumberFormat="1" applyFont="1" applyBorder="1" applyAlignment="1">
      <alignment horizontal="right" vertical="top"/>
    </xf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 vertical="top"/>
    </xf>
    <xf numFmtId="3" fontId="0" fillId="0" borderId="26" xfId="0" applyNumberFormat="1" applyFont="1" applyBorder="1" applyAlignment="1">
      <alignment horizontal="right" vertical="top"/>
    </xf>
    <xf numFmtId="3" fontId="0" fillId="0" borderId="18" xfId="0" applyNumberFormat="1" applyFont="1" applyBorder="1" applyAlignment="1">
      <alignment horizontal="right" vertical="top"/>
    </xf>
    <xf numFmtId="3" fontId="2" fillId="0" borderId="20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right" vertical="top"/>
    </xf>
    <xf numFmtId="3" fontId="0" fillId="0" borderId="25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 vertical="top"/>
    </xf>
    <xf numFmtId="3" fontId="1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 vertical="top"/>
    </xf>
    <xf numFmtId="3" fontId="0" fillId="0" borderId="30" xfId="0" applyNumberFormat="1" applyBorder="1" applyAlignment="1">
      <alignment/>
    </xf>
    <xf numFmtId="3" fontId="14" fillId="0" borderId="3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26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 vertical="top"/>
    </xf>
    <xf numFmtId="3" fontId="0" fillId="0" borderId="30" xfId="0" applyNumberFormat="1" applyFont="1" applyBorder="1" applyAlignment="1">
      <alignment horizontal="right" vertical="top"/>
    </xf>
    <xf numFmtId="3" fontId="1" fillId="0" borderId="32" xfId="0" applyNumberFormat="1" applyFont="1" applyBorder="1" applyAlignment="1">
      <alignment horizontal="right" vertical="top"/>
    </xf>
    <xf numFmtId="3" fontId="0" fillId="0" borderId="18" xfId="0" applyNumberFormat="1" applyFont="1" applyBorder="1" applyAlignment="1">
      <alignment horizontal="right"/>
    </xf>
    <xf numFmtId="0" fontId="5" fillId="0" borderId="33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vertical="top"/>
    </xf>
    <xf numFmtId="3" fontId="0" fillId="0" borderId="35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 vertical="top"/>
    </xf>
    <xf numFmtId="3" fontId="0" fillId="0" borderId="37" xfId="0" applyNumberFormat="1" applyFont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 vertical="top"/>
    </xf>
    <xf numFmtId="3" fontId="0" fillId="0" borderId="40" xfId="0" applyNumberFormat="1" applyFont="1" applyBorder="1" applyAlignment="1">
      <alignment horizontal="right" vertical="top"/>
    </xf>
    <xf numFmtId="3" fontId="1" fillId="0" borderId="33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 horizontal="right" vertical="top"/>
    </xf>
    <xf numFmtId="3" fontId="1" fillId="0" borderId="33" xfId="0" applyNumberFormat="1" applyFont="1" applyBorder="1" applyAlignment="1">
      <alignment horizontal="right" vertical="top"/>
    </xf>
    <xf numFmtId="3" fontId="0" fillId="0" borderId="41" xfId="0" applyNumberFormat="1" applyFont="1" applyBorder="1" applyAlignment="1">
      <alignment horizontal="right" vertical="top"/>
    </xf>
    <xf numFmtId="3" fontId="2" fillId="0" borderId="42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right" vertical="top"/>
    </xf>
    <xf numFmtId="3" fontId="1" fillId="0" borderId="36" xfId="0" applyNumberFormat="1" applyFont="1" applyBorder="1" applyAlignment="1">
      <alignment horizontal="right" vertical="top"/>
    </xf>
    <xf numFmtId="3" fontId="0" fillId="0" borderId="39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1" fillId="0" borderId="38" xfId="0" applyNumberFormat="1" applyFont="1" applyBorder="1" applyAlignment="1">
      <alignment horizontal="right" vertical="top"/>
    </xf>
    <xf numFmtId="3" fontId="0" fillId="0" borderId="33" xfId="0" applyNumberFormat="1" applyFont="1" applyBorder="1" applyAlignment="1">
      <alignment horizontal="right"/>
    </xf>
    <xf numFmtId="3" fontId="0" fillId="0" borderId="37" xfId="0" applyNumberFormat="1" applyBorder="1" applyAlignment="1">
      <alignment/>
    </xf>
    <xf numFmtId="3" fontId="0" fillId="0" borderId="35" xfId="0" applyNumberFormat="1" applyFont="1" applyBorder="1" applyAlignment="1">
      <alignment vertical="top"/>
    </xf>
    <xf numFmtId="3" fontId="0" fillId="0" borderId="43" xfId="0" applyNumberFormat="1" applyFont="1" applyBorder="1" applyAlignment="1">
      <alignment vertical="top"/>
    </xf>
    <xf numFmtId="3" fontId="14" fillId="0" borderId="44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right"/>
    </xf>
    <xf numFmtId="3" fontId="0" fillId="0" borderId="39" xfId="0" applyNumberFormat="1" applyBorder="1" applyAlignment="1">
      <alignment horizontal="right" vertical="top"/>
    </xf>
    <xf numFmtId="3" fontId="0" fillId="0" borderId="33" xfId="0" applyNumberFormat="1" applyBorder="1" applyAlignment="1">
      <alignment horizontal="right" vertical="top"/>
    </xf>
    <xf numFmtId="3" fontId="0" fillId="0" borderId="34" xfId="0" applyNumberFormat="1" applyBorder="1" applyAlignment="1">
      <alignment horizontal="right"/>
    </xf>
    <xf numFmtId="3" fontId="0" fillId="0" borderId="35" xfId="0" applyNumberFormat="1" applyBorder="1" applyAlignment="1">
      <alignment horizontal="right" vertical="top"/>
    </xf>
    <xf numFmtId="3" fontId="1" fillId="0" borderId="36" xfId="0" applyNumberFormat="1" applyFont="1" applyBorder="1" applyAlignment="1">
      <alignment vertical="top"/>
    </xf>
    <xf numFmtId="3" fontId="0" fillId="0" borderId="39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39" xfId="0" applyNumberFormat="1" applyFont="1" applyBorder="1" applyAlignment="1">
      <alignment horizontal="right" vertical="top"/>
    </xf>
    <xf numFmtId="3" fontId="0" fillId="0" borderId="39" xfId="0" applyNumberFormat="1" applyFont="1" applyBorder="1" applyAlignment="1">
      <alignment horizontal="right"/>
    </xf>
    <xf numFmtId="3" fontId="1" fillId="0" borderId="41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2" fillId="0" borderId="46" xfId="0" applyFont="1" applyBorder="1" applyAlignment="1">
      <alignment/>
    </xf>
    <xf numFmtId="0" fontId="0" fillId="0" borderId="46" xfId="0" applyBorder="1" applyAlignment="1">
      <alignment horizontal="center" vertical="center"/>
    </xf>
    <xf numFmtId="0" fontId="1" fillId="0" borderId="32" xfId="0" applyFont="1" applyBorder="1" applyAlignment="1">
      <alignment horizontal="right"/>
    </xf>
    <xf numFmtId="0" fontId="0" fillId="0" borderId="25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2" xfId="0" applyBorder="1" applyAlignment="1">
      <alignment horizontal="right"/>
    </xf>
    <xf numFmtId="3" fontId="1" fillId="0" borderId="47" xfId="0" applyNumberFormat="1" applyFont="1" applyBorder="1" applyAlignment="1">
      <alignment horizontal="right"/>
    </xf>
    <xf numFmtId="3" fontId="1" fillId="0" borderId="48" xfId="0" applyNumberFormat="1" applyFont="1" applyBorder="1" applyAlignment="1">
      <alignment horizontal="right"/>
    </xf>
    <xf numFmtId="0" fontId="0" fillId="0" borderId="49" xfId="0" applyBorder="1" applyAlignment="1">
      <alignment horizontal="right"/>
    </xf>
    <xf numFmtId="3" fontId="1" fillId="0" borderId="50" xfId="0" applyNumberFormat="1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0" fillId="0" borderId="48" xfId="0" applyBorder="1" applyAlignment="1">
      <alignment horizontal="right"/>
    </xf>
    <xf numFmtId="3" fontId="0" fillId="0" borderId="49" xfId="0" applyNumberForma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 horizontal="right"/>
    </xf>
    <xf numFmtId="0" fontId="2" fillId="0" borderId="53" xfId="0" applyFont="1" applyBorder="1" applyAlignment="1">
      <alignment horizontal="center"/>
    </xf>
    <xf numFmtId="0" fontId="0" fillId="0" borderId="54" xfId="0" applyBorder="1" applyAlignment="1">
      <alignment horizontal="right"/>
    </xf>
    <xf numFmtId="0" fontId="0" fillId="0" borderId="50" xfId="0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54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9" xfId="0" applyBorder="1" applyAlignment="1">
      <alignment/>
    </xf>
    <xf numFmtId="0" fontId="14" fillId="0" borderId="53" xfId="0" applyFont="1" applyBorder="1" applyAlignment="1">
      <alignment horizontal="center" vertical="center"/>
    </xf>
    <xf numFmtId="0" fontId="1" fillId="0" borderId="47" xfId="0" applyFont="1" applyBorder="1" applyAlignment="1">
      <alignment horizontal="right" vertical="top"/>
    </xf>
    <xf numFmtId="0" fontId="0" fillId="0" borderId="50" xfId="0" applyFont="1" applyBorder="1" applyAlignment="1">
      <alignment horizontal="right" vertical="top"/>
    </xf>
    <xf numFmtId="0" fontId="1" fillId="0" borderId="50" xfId="0" applyFont="1" applyBorder="1" applyAlignment="1">
      <alignment horizontal="right" vertical="top"/>
    </xf>
    <xf numFmtId="0" fontId="1" fillId="0" borderId="51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3" fontId="1" fillId="0" borderId="55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 horizontal="right"/>
    </xf>
    <xf numFmtId="3" fontId="0" fillId="0" borderId="57" xfId="0" applyNumberFormat="1" applyBorder="1" applyAlignment="1">
      <alignment horizontal="right"/>
    </xf>
    <xf numFmtId="3" fontId="0" fillId="0" borderId="58" xfId="0" applyNumberFormat="1" applyFon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0" fontId="1" fillId="0" borderId="58" xfId="0" applyFont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57" xfId="0" applyBorder="1" applyAlignment="1">
      <alignment horizontal="right"/>
    </xf>
    <xf numFmtId="3" fontId="1" fillId="0" borderId="58" xfId="0" applyNumberFormat="1" applyFont="1" applyBorder="1" applyAlignment="1">
      <alignment horizontal="right" vertical="top"/>
    </xf>
    <xf numFmtId="0" fontId="0" fillId="0" borderId="56" xfId="0" applyBorder="1" applyAlignment="1">
      <alignment horizontal="right" vertical="top"/>
    </xf>
    <xf numFmtId="3" fontId="0" fillId="0" borderId="56" xfId="0" applyNumberFormat="1" applyBorder="1" applyAlignment="1">
      <alignment horizontal="right" vertical="top"/>
    </xf>
    <xf numFmtId="3" fontId="0" fillId="0" borderId="59" xfId="0" applyNumberFormat="1" applyBorder="1" applyAlignment="1">
      <alignment horizontal="right" vertical="top"/>
    </xf>
    <xf numFmtId="0" fontId="0" fillId="0" borderId="60" xfId="0" applyBorder="1" applyAlignment="1">
      <alignment horizontal="right"/>
    </xf>
    <xf numFmtId="0" fontId="2" fillId="0" borderId="61" xfId="0" applyFont="1" applyBorder="1" applyAlignment="1">
      <alignment horizontal="center"/>
    </xf>
    <xf numFmtId="0" fontId="0" fillId="0" borderId="62" xfId="0" applyBorder="1" applyAlignment="1">
      <alignment horizontal="right"/>
    </xf>
    <xf numFmtId="0" fontId="0" fillId="0" borderId="58" xfId="0" applyBorder="1" applyAlignment="1">
      <alignment horizontal="right"/>
    </xf>
    <xf numFmtId="3" fontId="1" fillId="0" borderId="55" xfId="0" applyNumberFormat="1" applyFont="1" applyBorder="1" applyAlignment="1">
      <alignment horizontal="right" vertical="top"/>
    </xf>
    <xf numFmtId="3" fontId="1" fillId="0" borderId="56" xfId="0" applyNumberFormat="1" applyFont="1" applyBorder="1" applyAlignment="1">
      <alignment horizontal="right" vertical="top"/>
    </xf>
    <xf numFmtId="3" fontId="1" fillId="0" borderId="62" xfId="0" applyNumberFormat="1" applyFont="1" applyBorder="1" applyAlignment="1">
      <alignment horizontal="right" vertical="top"/>
    </xf>
    <xf numFmtId="3" fontId="0" fillId="0" borderId="59" xfId="0" applyNumberFormat="1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59" xfId="0" applyBorder="1" applyAlignment="1">
      <alignment horizontal="right"/>
    </xf>
    <xf numFmtId="3" fontId="0" fillId="0" borderId="57" xfId="0" applyNumberFormat="1" applyBorder="1" applyAlignment="1">
      <alignment horizontal="right" vertical="top"/>
    </xf>
    <xf numFmtId="3" fontId="1" fillId="0" borderId="58" xfId="0" applyNumberFormat="1" applyFont="1" applyBorder="1" applyAlignment="1">
      <alignment horizontal="right"/>
    </xf>
    <xf numFmtId="0" fontId="0" fillId="0" borderId="57" xfId="0" applyBorder="1" applyAlignment="1">
      <alignment/>
    </xf>
    <xf numFmtId="0" fontId="1" fillId="0" borderId="62" xfId="0" applyFont="1" applyBorder="1" applyAlignment="1">
      <alignment horizontal="right"/>
    </xf>
    <xf numFmtId="0" fontId="1" fillId="0" borderId="56" xfId="0" applyFont="1" applyBorder="1" applyAlignment="1">
      <alignment horizontal="right"/>
    </xf>
    <xf numFmtId="0" fontId="14" fillId="0" borderId="63" xfId="0" applyFont="1" applyBorder="1" applyAlignment="1">
      <alignment horizontal="center" vertical="center"/>
    </xf>
    <xf numFmtId="3" fontId="0" fillId="0" borderId="58" xfId="0" applyNumberFormat="1" applyFont="1" applyBorder="1" applyAlignment="1">
      <alignment horizontal="right" vertical="top"/>
    </xf>
    <xf numFmtId="0" fontId="1" fillId="0" borderId="55" xfId="0" applyFont="1" applyBorder="1" applyAlignment="1">
      <alignment horizontal="right"/>
    </xf>
    <xf numFmtId="3" fontId="0" fillId="0" borderId="59" xfId="0" applyNumberFormat="1" applyFont="1" applyBorder="1" applyAlignment="1">
      <alignment horizontal="right"/>
    </xf>
    <xf numFmtId="3" fontId="0" fillId="0" borderId="57" xfId="0" applyNumberFormat="1" applyFont="1" applyBorder="1" applyAlignment="1">
      <alignment horizontal="right"/>
    </xf>
    <xf numFmtId="3" fontId="0" fillId="0" borderId="62" xfId="0" applyNumberFormat="1" applyFont="1" applyBorder="1" applyAlignment="1">
      <alignment horizontal="right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5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3" fontId="0" fillId="0" borderId="4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0" fillId="0" borderId="67" xfId="0" applyBorder="1" applyAlignment="1">
      <alignment/>
    </xf>
    <xf numFmtId="0" fontId="0" fillId="0" borderId="40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68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62" xfId="0" applyNumberFormat="1" applyBorder="1" applyAlignment="1">
      <alignment horizontal="right"/>
    </xf>
    <xf numFmtId="0" fontId="8" fillId="0" borderId="19" xfId="0" applyFont="1" applyBorder="1" applyAlignment="1">
      <alignment vertical="center"/>
    </xf>
    <xf numFmtId="0" fontId="0" fillId="0" borderId="25" xfId="0" applyFont="1" applyBorder="1" applyAlignment="1">
      <alignment wrapText="1"/>
    </xf>
    <xf numFmtId="0" fontId="8" fillId="0" borderId="19" xfId="0" applyFont="1" applyBorder="1" applyAlignment="1">
      <alignment vertical="top" wrapText="1"/>
    </xf>
    <xf numFmtId="0" fontId="8" fillId="0" borderId="25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8" fillId="0" borderId="25" xfId="0" applyFont="1" applyBorder="1" applyAlignment="1">
      <alignment vertical="top" wrapText="1"/>
    </xf>
    <xf numFmtId="0" fontId="0" fillId="0" borderId="19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8" fillId="0" borderId="25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3" fillId="0" borderId="69" xfId="0" applyFont="1" applyBorder="1" applyAlignment="1">
      <alignment horizontal="center" wrapText="1"/>
    </xf>
    <xf numFmtId="0" fontId="3" fillId="0" borderId="7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68" xfId="0" applyFont="1" applyBorder="1" applyAlignment="1">
      <alignment horizontal="center" wrapText="1"/>
    </xf>
    <xf numFmtId="0" fontId="6" fillId="0" borderId="71" xfId="0" applyFont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7" fillId="0" borderId="45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vertical="top" wrapText="1"/>
    </xf>
    <xf numFmtId="0" fontId="8" fillId="0" borderId="75" xfId="0" applyFont="1" applyBorder="1" applyAlignment="1">
      <alignment vertical="top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5" fillId="0" borderId="78" xfId="0" applyFont="1" applyBorder="1" applyAlignment="1">
      <alignment vertical="top" wrapText="1"/>
    </xf>
    <xf numFmtId="0" fontId="15" fillId="0" borderId="79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8" fillId="0" borderId="1" xfId="0" applyFont="1" applyBorder="1" applyAlignment="1">
      <alignment vertical="center"/>
    </xf>
    <xf numFmtId="0" fontId="11" fillId="0" borderId="30" xfId="0" applyFont="1" applyBorder="1" applyAlignment="1">
      <alignment vertical="top" wrapText="1"/>
    </xf>
    <xf numFmtId="0" fontId="11" fillId="0" borderId="75" xfId="0" applyFont="1" applyBorder="1" applyAlignment="1">
      <alignment vertical="top" wrapText="1"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75" xfId="0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30" xfId="0" applyBorder="1" applyAlignment="1">
      <alignment vertical="top"/>
    </xf>
    <xf numFmtId="0" fontId="0" fillId="0" borderId="75" xfId="0" applyBorder="1" applyAlignment="1">
      <alignment vertical="top"/>
    </xf>
    <xf numFmtId="0" fontId="1" fillId="0" borderId="21" xfId="0" applyFont="1" applyBorder="1" applyAlignment="1">
      <alignment vertical="top" wrapText="1"/>
    </xf>
    <xf numFmtId="0" fontId="1" fillId="0" borderId="80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25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14" fillId="0" borderId="31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top"/>
    </xf>
    <xf numFmtId="0" fontId="0" fillId="0" borderId="25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6" xfId="0" applyBorder="1" applyAlignment="1">
      <alignment/>
    </xf>
    <xf numFmtId="0" fontId="0" fillId="0" borderId="22" xfId="0" applyBorder="1" applyAlignment="1">
      <alignment wrapText="1"/>
    </xf>
    <xf numFmtId="0" fontId="0" fillId="0" borderId="16" xfId="0" applyBorder="1" applyAlignment="1">
      <alignment wrapText="1"/>
    </xf>
    <xf numFmtId="0" fontId="8" fillId="0" borderId="22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30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3" fillId="0" borderId="82" xfId="0" applyFont="1" applyBorder="1" applyAlignment="1">
      <alignment horizontal="center" vertical="top" wrapText="1"/>
    </xf>
    <xf numFmtId="0" fontId="3" fillId="0" borderId="83" xfId="0" applyFont="1" applyBorder="1" applyAlignment="1">
      <alignment horizontal="center" vertical="top" wrapText="1"/>
    </xf>
    <xf numFmtId="0" fontId="3" fillId="0" borderId="8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85" xfId="0" applyFont="1" applyBorder="1" applyAlignment="1">
      <alignment horizontal="center" vertical="top" wrapText="1"/>
    </xf>
    <xf numFmtId="0" fontId="0" fillId="0" borderId="86" xfId="0" applyBorder="1" applyAlignment="1">
      <alignment horizontal="center"/>
    </xf>
    <xf numFmtId="0" fontId="6" fillId="0" borderId="87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0" borderId="32" xfId="0" applyFont="1" applyBorder="1" applyAlignment="1">
      <alignment vertical="top" wrapText="1"/>
    </xf>
    <xf numFmtId="0" fontId="3" fillId="0" borderId="88" xfId="0" applyFont="1" applyBorder="1" applyAlignment="1">
      <alignment vertical="top" wrapText="1"/>
    </xf>
    <xf numFmtId="0" fontId="7" fillId="0" borderId="89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98" xfId="0" applyBorder="1" applyAlignment="1">
      <alignment wrapText="1"/>
    </xf>
    <xf numFmtId="0" fontId="0" fillId="0" borderId="75" xfId="0" applyBorder="1" applyAlignment="1">
      <alignment wrapText="1"/>
    </xf>
    <xf numFmtId="0" fontId="0" fillId="0" borderId="1" xfId="0" applyBorder="1" applyAlignment="1">
      <alignment wrapText="1"/>
    </xf>
    <xf numFmtId="0" fontId="8" fillId="0" borderId="23" xfId="0" applyFont="1" applyBorder="1" applyAlignment="1">
      <alignment vertical="top" wrapText="1"/>
    </xf>
    <xf numFmtId="0" fontId="0" fillId="0" borderId="99" xfId="0" applyBorder="1" applyAlignment="1">
      <alignment vertical="top" wrapText="1"/>
    </xf>
    <xf numFmtId="0" fontId="1" fillId="0" borderId="21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100" xfId="0" applyFont="1" applyBorder="1" applyAlignment="1">
      <alignment horizontal="left"/>
    </xf>
    <xf numFmtId="0" fontId="1" fillId="0" borderId="25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0" fillId="0" borderId="25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1" fillId="0" borderId="13" xfId="0" applyFont="1" applyBorder="1" applyAlignment="1">
      <alignment vertical="top"/>
    </xf>
    <xf numFmtId="0" fontId="8" fillId="0" borderId="22" xfId="0" applyFont="1" applyBorder="1" applyAlignment="1">
      <alignment/>
    </xf>
    <xf numFmtId="0" fontId="8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80" xfId="0" applyFont="1" applyBorder="1" applyAlignment="1">
      <alignment wrapText="1"/>
    </xf>
    <xf numFmtId="0" fontId="8" fillId="0" borderId="25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workbookViewId="0" topLeftCell="A1">
      <selection activeCell="G61" sqref="G61"/>
    </sheetView>
  </sheetViews>
  <sheetFormatPr defaultColWidth="9.00390625" defaultRowHeight="12.75"/>
  <cols>
    <col min="1" max="1" width="6.25390625" style="0" customWidth="1"/>
    <col min="2" max="2" width="7.00390625" style="0" customWidth="1"/>
    <col min="4" max="4" width="20.25390625" style="0" customWidth="1"/>
    <col min="5" max="5" width="11.00390625" style="0" customWidth="1"/>
    <col min="6" max="6" width="11.25390625" style="0" customWidth="1"/>
    <col min="7" max="7" width="13.125" style="0" customWidth="1"/>
    <col min="8" max="8" width="9.875" style="0" customWidth="1"/>
    <col min="9" max="10" width="9.125" style="0" hidden="1" customWidth="1"/>
    <col min="11" max="11" width="11.125" style="0" customWidth="1"/>
    <col min="12" max="12" width="8.625" style="0" customWidth="1"/>
    <col min="13" max="13" width="0.6171875" style="0" hidden="1" customWidth="1"/>
    <col min="14" max="14" width="11.00390625" style="0" customWidth="1"/>
    <col min="16" max="16" width="12.25390625" style="0" hidden="1" customWidth="1"/>
  </cols>
  <sheetData>
    <row r="1" spans="3:16" ht="12.75">
      <c r="C1" s="46"/>
      <c r="F1" s="122" t="s">
        <v>98</v>
      </c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ht="3" customHeight="1" thickBot="1">
      <c r="C2" s="46"/>
    </row>
    <row r="3" spans="1:17" ht="14.25" thickBot="1" thickTop="1">
      <c r="A3" s="392" t="s">
        <v>92</v>
      </c>
      <c r="B3" s="393"/>
      <c r="C3" s="393"/>
      <c r="D3" s="393"/>
      <c r="E3" s="393"/>
      <c r="F3" s="367" t="s">
        <v>1</v>
      </c>
      <c r="G3" s="368"/>
      <c r="H3" s="368"/>
      <c r="I3" s="368"/>
      <c r="J3" s="368"/>
      <c r="K3" s="368"/>
      <c r="L3" s="368"/>
      <c r="M3" s="368"/>
      <c r="N3" s="368"/>
      <c r="O3" s="368"/>
      <c r="P3" s="369"/>
      <c r="Q3" s="1"/>
    </row>
    <row r="4" spans="1:17" ht="15.75" customHeight="1" thickBot="1">
      <c r="A4" s="394"/>
      <c r="B4" s="390"/>
      <c r="C4" s="390"/>
      <c r="D4" s="390"/>
      <c r="E4" s="390"/>
      <c r="F4" s="157" t="s">
        <v>2</v>
      </c>
      <c r="G4" s="370" t="s">
        <v>1</v>
      </c>
      <c r="H4" s="371"/>
      <c r="I4" s="371"/>
      <c r="J4" s="371"/>
      <c r="K4" s="371"/>
      <c r="L4" s="371"/>
      <c r="M4" s="371"/>
      <c r="N4" s="371"/>
      <c r="O4" s="268"/>
      <c r="P4" s="261" t="s">
        <v>1</v>
      </c>
      <c r="Q4" s="194"/>
    </row>
    <row r="5" spans="1:17" ht="12.75" customHeight="1" thickTop="1">
      <c r="A5" s="394"/>
      <c r="B5" s="390"/>
      <c r="C5" s="390"/>
      <c r="D5" s="390"/>
      <c r="E5" s="390"/>
      <c r="F5" s="306" t="s">
        <v>3</v>
      </c>
      <c r="G5" s="385" t="s">
        <v>46</v>
      </c>
      <c r="H5" s="309" t="s">
        <v>4</v>
      </c>
      <c r="I5" s="310"/>
      <c r="J5" s="311"/>
      <c r="K5" s="315" t="s">
        <v>5</v>
      </c>
      <c r="L5" s="302" t="s">
        <v>6</v>
      </c>
      <c r="M5" s="303"/>
      <c r="N5" s="315" t="s">
        <v>55</v>
      </c>
      <c r="O5" s="379" t="s">
        <v>7</v>
      </c>
      <c r="P5" s="377" t="s">
        <v>47</v>
      </c>
      <c r="Q5" s="194"/>
    </row>
    <row r="6" spans="1:17" ht="50.25" customHeight="1">
      <c r="A6" s="394"/>
      <c r="B6" s="390"/>
      <c r="C6" s="390"/>
      <c r="D6" s="390"/>
      <c r="E6" s="390"/>
      <c r="F6" s="307"/>
      <c r="G6" s="386"/>
      <c r="H6" s="312"/>
      <c r="I6" s="313"/>
      <c r="J6" s="314"/>
      <c r="K6" s="316"/>
      <c r="L6" s="304"/>
      <c r="M6" s="305"/>
      <c r="N6" s="386"/>
      <c r="O6" s="380"/>
      <c r="P6" s="378"/>
      <c r="Q6" s="194"/>
    </row>
    <row r="7" spans="1:17" ht="12.75">
      <c r="A7" s="395" t="s">
        <v>8</v>
      </c>
      <c r="B7" s="320" t="s">
        <v>0</v>
      </c>
      <c r="C7" s="319" t="s">
        <v>9</v>
      </c>
      <c r="D7" s="320"/>
      <c r="E7" s="319" t="s">
        <v>10</v>
      </c>
      <c r="F7" s="387" t="s">
        <v>11</v>
      </c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194"/>
    </row>
    <row r="8" spans="1:17" ht="7.5" customHeight="1" thickBot="1">
      <c r="A8" s="396"/>
      <c r="B8" s="314"/>
      <c r="C8" s="312"/>
      <c r="D8" s="314"/>
      <c r="E8" s="312"/>
      <c r="F8" s="389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194"/>
    </row>
    <row r="9" spans="1:16" ht="0.75" customHeight="1" hidden="1" thickBot="1">
      <c r="A9" s="396"/>
      <c r="B9" s="314"/>
      <c r="C9" s="312"/>
      <c r="D9" s="314"/>
      <c r="E9" s="312"/>
      <c r="F9" s="389"/>
      <c r="G9" s="390"/>
      <c r="H9" s="390"/>
      <c r="I9" s="390"/>
      <c r="J9" s="390"/>
      <c r="K9" s="390"/>
      <c r="L9" s="390"/>
      <c r="M9" s="390"/>
      <c r="N9" s="390"/>
      <c r="O9" s="390"/>
      <c r="P9" s="391"/>
    </row>
    <row r="10" spans="1:17" s="2" customFormat="1" ht="9" thickBot="1">
      <c r="A10" s="258">
        <v>1</v>
      </c>
      <c r="B10" s="193">
        <v>2</v>
      </c>
      <c r="C10" s="308">
        <v>3</v>
      </c>
      <c r="D10" s="308"/>
      <c r="E10" s="259">
        <v>4</v>
      </c>
      <c r="F10" s="260">
        <v>5</v>
      </c>
      <c r="G10" s="193">
        <v>6</v>
      </c>
      <c r="H10" s="308">
        <v>7</v>
      </c>
      <c r="I10" s="308"/>
      <c r="J10" s="308"/>
      <c r="K10" s="193">
        <v>8</v>
      </c>
      <c r="L10" s="308">
        <v>9</v>
      </c>
      <c r="M10" s="308"/>
      <c r="N10" s="193">
        <v>10</v>
      </c>
      <c r="O10" s="308">
        <v>11</v>
      </c>
      <c r="P10" s="384"/>
      <c r="Q10" s="195"/>
    </row>
    <row r="11" spans="1:17" s="16" customFormat="1" ht="19.5" customHeight="1" thickBot="1" thickTop="1">
      <c r="A11" s="17"/>
      <c r="B11" s="18"/>
      <c r="C11" s="381" t="s">
        <v>48</v>
      </c>
      <c r="D11" s="381"/>
      <c r="E11" s="123">
        <f>SUM(F11,O11)</f>
        <v>31236606</v>
      </c>
      <c r="F11" s="192">
        <f>SUM(G11,H11,K11,L11)</f>
        <v>23741583</v>
      </c>
      <c r="G11" s="19">
        <f aca="true" t="shared" si="0" ref="G11:P11">SUM(G12,G17,G26,G29,G33,G40,G44,G50,G52,G54,G56,G65,G70,G84,G89,G98,G104)</f>
        <v>9269703</v>
      </c>
      <c r="H11" s="19">
        <f t="shared" si="0"/>
        <v>1519761</v>
      </c>
      <c r="I11" s="19" t="e">
        <f t="shared" si="0"/>
        <v>#REF!</v>
      </c>
      <c r="J11" s="19" t="e">
        <f t="shared" si="0"/>
        <v>#REF!</v>
      </c>
      <c r="K11" s="19">
        <f t="shared" si="0"/>
        <v>12747819</v>
      </c>
      <c r="L11" s="19">
        <f t="shared" si="0"/>
        <v>204300</v>
      </c>
      <c r="M11" s="19">
        <f t="shared" si="0"/>
        <v>0</v>
      </c>
      <c r="N11" s="19">
        <f t="shared" si="0"/>
        <v>0</v>
      </c>
      <c r="O11" s="19">
        <f t="shared" si="0"/>
        <v>7495023</v>
      </c>
      <c r="P11" s="123">
        <f t="shared" si="0"/>
        <v>0</v>
      </c>
      <c r="Q11" s="196"/>
    </row>
    <row r="12" spans="1:17" ht="18" customHeight="1" thickBot="1" thickTop="1">
      <c r="A12" s="68" t="s">
        <v>50</v>
      </c>
      <c r="B12" s="69" t="s">
        <v>10</v>
      </c>
      <c r="C12" s="382" t="s">
        <v>12</v>
      </c>
      <c r="D12" s="383"/>
      <c r="E12" s="124">
        <f>SUM(E14:E16)</f>
        <v>2107527</v>
      </c>
      <c r="F12" s="158">
        <f>SUM(F14:F16)</f>
        <v>562527</v>
      </c>
      <c r="G12" s="54">
        <f>SUM(G14:G16)</f>
        <v>102186</v>
      </c>
      <c r="H12" s="54"/>
      <c r="I12" s="54">
        <f>SUM(I13,I16)</f>
        <v>0</v>
      </c>
      <c r="J12" s="54">
        <f>SUM(J13,J16)</f>
        <v>0</v>
      </c>
      <c r="K12" s="54">
        <f>SUM(K14:K16)</f>
        <v>460341</v>
      </c>
      <c r="L12" s="15"/>
      <c r="M12" s="15"/>
      <c r="N12" s="15"/>
      <c r="O12" s="14">
        <f>SUM(O14:O16)</f>
        <v>1545000</v>
      </c>
      <c r="P12" s="197"/>
      <c r="Q12" s="194"/>
    </row>
    <row r="13" spans="1:17" ht="0.75" customHeight="1" thickBot="1">
      <c r="A13" s="12"/>
      <c r="B13" s="70"/>
      <c r="C13" s="323"/>
      <c r="D13" s="324"/>
      <c r="E13" s="124">
        <f>SUM(F13,O13)</f>
        <v>0</v>
      </c>
      <c r="F13" s="158">
        <f>K13</f>
        <v>0</v>
      </c>
      <c r="G13" s="4"/>
      <c r="H13" s="4"/>
      <c r="I13" s="4"/>
      <c r="J13" s="4"/>
      <c r="K13" s="6"/>
      <c r="L13" s="4"/>
      <c r="M13" s="4"/>
      <c r="N13" s="4"/>
      <c r="O13" s="45"/>
      <c r="P13" s="198"/>
      <c r="Q13" s="194"/>
    </row>
    <row r="14" spans="1:17" ht="26.25" customHeight="1">
      <c r="A14" s="12"/>
      <c r="B14" s="107" t="s">
        <v>77</v>
      </c>
      <c r="C14" s="323" t="s">
        <v>78</v>
      </c>
      <c r="D14" s="324"/>
      <c r="E14" s="125">
        <f>SUM(F14,O14)</f>
        <v>1726000</v>
      </c>
      <c r="F14" s="158">
        <v>181000</v>
      </c>
      <c r="G14" s="10">
        <v>102186</v>
      </c>
      <c r="H14" s="10"/>
      <c r="I14" s="10"/>
      <c r="J14" s="10"/>
      <c r="K14" s="9">
        <v>78814</v>
      </c>
      <c r="L14" s="10"/>
      <c r="M14" s="10"/>
      <c r="N14" s="10"/>
      <c r="O14" s="56">
        <v>1545000</v>
      </c>
      <c r="P14" s="199"/>
      <c r="Q14" s="194"/>
    </row>
    <row r="15" spans="1:17" ht="15.75" customHeight="1">
      <c r="A15" s="12"/>
      <c r="B15" s="8" t="s">
        <v>51</v>
      </c>
      <c r="C15" s="289" t="s">
        <v>49</v>
      </c>
      <c r="D15" s="290"/>
      <c r="E15" s="126">
        <f>SUM(F15,O15)</f>
        <v>25000</v>
      </c>
      <c r="F15" s="159">
        <v>25000</v>
      </c>
      <c r="G15" s="10"/>
      <c r="H15" s="10"/>
      <c r="I15" s="10"/>
      <c r="J15" s="10"/>
      <c r="K15" s="9">
        <v>25000</v>
      </c>
      <c r="L15" s="10"/>
      <c r="M15" s="10"/>
      <c r="N15" s="10"/>
      <c r="O15" s="9"/>
      <c r="P15" s="200"/>
      <c r="Q15" s="194"/>
    </row>
    <row r="16" spans="1:17" ht="15.75" customHeight="1" thickBot="1">
      <c r="A16" s="12"/>
      <c r="B16" s="8" t="s">
        <v>95</v>
      </c>
      <c r="C16" s="289" t="s">
        <v>96</v>
      </c>
      <c r="D16" s="290"/>
      <c r="E16" s="126">
        <f>SUM(F16,O16)</f>
        <v>356527</v>
      </c>
      <c r="F16" s="159">
        <v>356527</v>
      </c>
      <c r="G16" s="10"/>
      <c r="H16" s="10"/>
      <c r="I16" s="10"/>
      <c r="J16" s="10"/>
      <c r="K16" s="9">
        <v>356527</v>
      </c>
      <c r="L16" s="10"/>
      <c r="M16" s="10"/>
      <c r="N16" s="10"/>
      <c r="O16" s="9"/>
      <c r="P16" s="200"/>
      <c r="Q16" s="194"/>
    </row>
    <row r="17" spans="1:16" ht="17.25" customHeight="1">
      <c r="A17" s="58">
        <v>600</v>
      </c>
      <c r="B17" s="59" t="s">
        <v>10</v>
      </c>
      <c r="C17" s="321" t="s">
        <v>13</v>
      </c>
      <c r="D17" s="321"/>
      <c r="E17" s="127">
        <f aca="true" t="shared" si="1" ref="E17:E33">SUM(F17,O17)</f>
        <v>5277600</v>
      </c>
      <c r="F17" s="160">
        <f aca="true" t="shared" si="2" ref="F17:F33">SUM(G17,H17,K17,L17,N17)</f>
        <v>756500</v>
      </c>
      <c r="G17" s="41"/>
      <c r="H17" s="41">
        <f>SUM(H18:H21)</f>
        <v>0</v>
      </c>
      <c r="I17" s="41">
        <f aca="true" t="shared" si="3" ref="I17:P17">SUM(I21)</f>
        <v>0</v>
      </c>
      <c r="J17" s="41">
        <f t="shared" si="3"/>
        <v>0</v>
      </c>
      <c r="K17" s="41">
        <f t="shared" si="3"/>
        <v>756500</v>
      </c>
      <c r="L17" s="41"/>
      <c r="M17" s="41">
        <f t="shared" si="3"/>
        <v>0</v>
      </c>
      <c r="N17" s="41"/>
      <c r="O17" s="225">
        <f>SUM(O18:O21)</f>
        <v>4521100</v>
      </c>
      <c r="P17" s="201">
        <f t="shared" si="3"/>
        <v>0</v>
      </c>
    </row>
    <row r="18" spans="1:16" ht="15.75" customHeight="1" hidden="1">
      <c r="A18" s="12"/>
      <c r="B18" s="72">
        <v>60014</v>
      </c>
      <c r="C18" s="375" t="s">
        <v>86</v>
      </c>
      <c r="D18" s="376"/>
      <c r="E18" s="128">
        <f>SUM(F18,O18)</f>
        <v>0</v>
      </c>
      <c r="F18" s="161">
        <f t="shared" si="2"/>
        <v>0</v>
      </c>
      <c r="G18" s="71"/>
      <c r="H18" s="71"/>
      <c r="I18" s="71"/>
      <c r="J18" s="71"/>
      <c r="K18" s="71"/>
      <c r="L18" s="71"/>
      <c r="M18" s="71"/>
      <c r="N18" s="71"/>
      <c r="O18" s="226"/>
      <c r="P18" s="202"/>
    </row>
    <row r="19" spans="1:16" ht="15.75" customHeight="1">
      <c r="A19" s="269"/>
      <c r="B19" s="262">
        <v>60013</v>
      </c>
      <c r="C19" s="293" t="s">
        <v>93</v>
      </c>
      <c r="D19" s="294"/>
      <c r="E19" s="267">
        <v>180000</v>
      </c>
      <c r="F19" s="267"/>
      <c r="G19" s="263"/>
      <c r="H19" s="263"/>
      <c r="I19" s="263"/>
      <c r="J19" s="263"/>
      <c r="K19" s="263"/>
      <c r="L19" s="263"/>
      <c r="M19" s="263"/>
      <c r="N19" s="263"/>
      <c r="O19" s="255">
        <v>180000</v>
      </c>
      <c r="P19" s="264"/>
    </row>
    <row r="20" spans="1:16" ht="15.75" customHeight="1">
      <c r="A20" s="270"/>
      <c r="B20" s="262">
        <v>60014</v>
      </c>
      <c r="C20" s="293" t="s">
        <v>86</v>
      </c>
      <c r="D20" s="294"/>
      <c r="E20" s="267">
        <v>200000</v>
      </c>
      <c r="F20" s="267"/>
      <c r="G20" s="263"/>
      <c r="H20" s="263"/>
      <c r="I20" s="263"/>
      <c r="J20" s="263"/>
      <c r="K20" s="263"/>
      <c r="L20" s="263"/>
      <c r="M20" s="263"/>
      <c r="N20" s="263"/>
      <c r="O20" s="255">
        <v>200000</v>
      </c>
      <c r="P20" s="264"/>
    </row>
    <row r="21" spans="1:16" ht="15.75" customHeight="1" thickBot="1">
      <c r="A21" s="35"/>
      <c r="B21" s="36">
        <v>60016</v>
      </c>
      <c r="C21" s="322" t="s">
        <v>14</v>
      </c>
      <c r="D21" s="322"/>
      <c r="E21" s="129">
        <f t="shared" si="1"/>
        <v>4897600</v>
      </c>
      <c r="F21" s="266">
        <v>756500</v>
      </c>
      <c r="G21" s="33"/>
      <c r="H21" s="34"/>
      <c r="I21" s="33"/>
      <c r="J21" s="33"/>
      <c r="K21" s="34">
        <v>756500</v>
      </c>
      <c r="L21" s="33"/>
      <c r="M21" s="33"/>
      <c r="N21" s="33"/>
      <c r="O21" s="227">
        <v>4141100</v>
      </c>
      <c r="P21" s="203"/>
    </row>
    <row r="22" spans="1:16" ht="0.75" customHeight="1" thickBot="1">
      <c r="A22" s="12"/>
      <c r="B22" s="83"/>
      <c r="C22" s="403"/>
      <c r="D22" s="404"/>
      <c r="E22" s="127"/>
      <c r="F22" s="160"/>
      <c r="G22" s="41"/>
      <c r="H22" s="41"/>
      <c r="I22" s="41"/>
      <c r="J22" s="41"/>
      <c r="K22" s="41"/>
      <c r="L22" s="41"/>
      <c r="M22" s="41"/>
      <c r="N22" s="41"/>
      <c r="O22" s="225"/>
      <c r="P22" s="201"/>
    </row>
    <row r="23" spans="1:16" ht="27" customHeight="1" hidden="1" thickBot="1">
      <c r="A23" s="12"/>
      <c r="B23" s="55"/>
      <c r="C23" s="361"/>
      <c r="D23" s="362"/>
      <c r="E23" s="130"/>
      <c r="F23" s="162"/>
      <c r="G23" s="84"/>
      <c r="H23" s="84"/>
      <c r="I23" s="84"/>
      <c r="J23" s="84"/>
      <c r="K23" s="85"/>
      <c r="L23" s="71"/>
      <c r="M23" s="71"/>
      <c r="N23" s="71"/>
      <c r="O23" s="226"/>
      <c r="P23" s="202"/>
    </row>
    <row r="24" spans="1:16" ht="19.5" customHeight="1" hidden="1">
      <c r="A24" s="25">
        <v>630</v>
      </c>
      <c r="B24" s="108" t="s">
        <v>10</v>
      </c>
      <c r="C24" s="406" t="s">
        <v>79</v>
      </c>
      <c r="D24" s="407"/>
      <c r="E24" s="127">
        <f t="shared" si="1"/>
        <v>0</v>
      </c>
      <c r="F24" s="160">
        <f t="shared" si="2"/>
        <v>0</v>
      </c>
      <c r="G24" s="54"/>
      <c r="H24" s="54">
        <f>SUM(H25)</f>
        <v>0</v>
      </c>
      <c r="I24" s="54"/>
      <c r="J24" s="54"/>
      <c r="K24" s="78"/>
      <c r="L24" s="14"/>
      <c r="M24" s="14"/>
      <c r="N24" s="14"/>
      <c r="O24" s="228"/>
      <c r="P24" s="204"/>
    </row>
    <row r="25" spans="1:16" ht="25.5" customHeight="1" hidden="1" thickBot="1">
      <c r="A25" s="12"/>
      <c r="B25" s="55">
        <v>63003</v>
      </c>
      <c r="C25" s="365" t="s">
        <v>80</v>
      </c>
      <c r="D25" s="366"/>
      <c r="E25" s="131">
        <f t="shared" si="1"/>
        <v>0</v>
      </c>
      <c r="F25" s="163">
        <f t="shared" si="2"/>
        <v>0</v>
      </c>
      <c r="G25" s="54"/>
      <c r="H25" s="78">
        <v>0</v>
      </c>
      <c r="I25" s="54"/>
      <c r="J25" s="54"/>
      <c r="K25" s="78"/>
      <c r="L25" s="14"/>
      <c r="M25" s="14"/>
      <c r="N25" s="14"/>
      <c r="O25" s="228"/>
      <c r="P25" s="204"/>
    </row>
    <row r="26" spans="1:16" ht="14.25" customHeight="1">
      <c r="A26" s="58">
        <v>700</v>
      </c>
      <c r="B26" s="59" t="s">
        <v>10</v>
      </c>
      <c r="C26" s="405" t="s">
        <v>15</v>
      </c>
      <c r="D26" s="405"/>
      <c r="E26" s="132">
        <f t="shared" si="1"/>
        <v>1187518</v>
      </c>
      <c r="F26" s="164">
        <f t="shared" si="2"/>
        <v>464495</v>
      </c>
      <c r="G26" s="41"/>
      <c r="H26" s="41"/>
      <c r="I26" s="41">
        <f>SUM(I27,I28)</f>
        <v>0</v>
      </c>
      <c r="J26" s="41">
        <f>SUM(J27,J28)</f>
        <v>0</v>
      </c>
      <c r="K26" s="41">
        <f>SUM(K27,K28)</f>
        <v>464495</v>
      </c>
      <c r="L26" s="63"/>
      <c r="M26" s="63"/>
      <c r="N26" s="63"/>
      <c r="O26" s="225">
        <v>723023</v>
      </c>
      <c r="P26" s="205"/>
    </row>
    <row r="27" spans="1:16" ht="30" customHeight="1">
      <c r="A27" s="12"/>
      <c r="B27" s="11">
        <v>70004</v>
      </c>
      <c r="C27" s="397" t="s">
        <v>16</v>
      </c>
      <c r="D27" s="397"/>
      <c r="E27" s="133">
        <v>672512</v>
      </c>
      <c r="F27" s="165">
        <f t="shared" si="2"/>
        <v>464495</v>
      </c>
      <c r="G27" s="44"/>
      <c r="H27" s="44"/>
      <c r="I27" s="44"/>
      <c r="J27" s="44"/>
      <c r="K27" s="45">
        <v>464495</v>
      </c>
      <c r="L27" s="4"/>
      <c r="M27" s="4"/>
      <c r="N27" s="4"/>
      <c r="O27" s="229">
        <v>208017</v>
      </c>
      <c r="P27" s="206"/>
    </row>
    <row r="28" spans="1:16" ht="28.5" customHeight="1" thickBot="1">
      <c r="A28" s="35"/>
      <c r="B28" s="31">
        <v>70005</v>
      </c>
      <c r="C28" s="398" t="s">
        <v>63</v>
      </c>
      <c r="D28" s="399"/>
      <c r="E28" s="134">
        <f t="shared" si="1"/>
        <v>515006</v>
      </c>
      <c r="F28" s="166"/>
      <c r="G28" s="51"/>
      <c r="H28" s="51"/>
      <c r="I28" s="51"/>
      <c r="J28" s="51"/>
      <c r="K28" s="50"/>
      <c r="L28" s="33"/>
      <c r="M28" s="33"/>
      <c r="N28" s="33"/>
      <c r="O28" s="227">
        <v>515006</v>
      </c>
      <c r="P28" s="207"/>
    </row>
    <row r="29" spans="1:16" ht="14.25" customHeight="1">
      <c r="A29" s="12">
        <v>710</v>
      </c>
      <c r="B29" s="29" t="s">
        <v>10</v>
      </c>
      <c r="C29" s="333" t="s">
        <v>17</v>
      </c>
      <c r="D29" s="333"/>
      <c r="E29" s="135">
        <f t="shared" si="1"/>
        <v>287915</v>
      </c>
      <c r="F29" s="167">
        <f t="shared" si="2"/>
        <v>287915</v>
      </c>
      <c r="G29" s="14">
        <v>5600</v>
      </c>
      <c r="H29" s="14">
        <v>415</v>
      </c>
      <c r="I29" s="14">
        <f>SUM(I30,I31,I32)</f>
        <v>106780</v>
      </c>
      <c r="J29" s="14">
        <f>SUM(J30,J31,J32)</f>
        <v>106780</v>
      </c>
      <c r="K29" s="14">
        <f>SUM(K30,K31,K32)</f>
        <v>281900</v>
      </c>
      <c r="L29" s="15"/>
      <c r="M29" s="15"/>
      <c r="N29" s="15"/>
      <c r="O29" s="230"/>
      <c r="P29" s="208"/>
    </row>
    <row r="30" spans="1:16" ht="27" customHeight="1">
      <c r="A30" s="12"/>
      <c r="B30" s="11">
        <v>71004</v>
      </c>
      <c r="C30" s="327" t="s">
        <v>18</v>
      </c>
      <c r="D30" s="327"/>
      <c r="E30" s="133">
        <f t="shared" si="1"/>
        <v>183000</v>
      </c>
      <c r="F30" s="165">
        <f t="shared" si="2"/>
        <v>183000</v>
      </c>
      <c r="G30" s="45">
        <v>5600</v>
      </c>
      <c r="H30" s="45"/>
      <c r="I30" s="45">
        <v>78780</v>
      </c>
      <c r="J30" s="45">
        <v>78780</v>
      </c>
      <c r="K30" s="45">
        <v>177400</v>
      </c>
      <c r="L30" s="4"/>
      <c r="M30" s="4"/>
      <c r="N30" s="4"/>
      <c r="O30" s="231"/>
      <c r="P30" s="206"/>
    </row>
    <row r="31" spans="1:16" ht="24.75" customHeight="1">
      <c r="A31" s="12"/>
      <c r="B31" s="11">
        <v>71014</v>
      </c>
      <c r="C31" s="400" t="s">
        <v>19</v>
      </c>
      <c r="D31" s="400"/>
      <c r="E31" s="133">
        <f t="shared" si="1"/>
        <v>85415</v>
      </c>
      <c r="F31" s="165">
        <f t="shared" si="2"/>
        <v>85415</v>
      </c>
      <c r="G31" s="45"/>
      <c r="H31" s="45">
        <v>415</v>
      </c>
      <c r="I31" s="45">
        <v>22000</v>
      </c>
      <c r="J31" s="45">
        <v>22000</v>
      </c>
      <c r="K31" s="45">
        <v>85000</v>
      </c>
      <c r="L31" s="4"/>
      <c r="M31" s="4"/>
      <c r="N31" s="4"/>
      <c r="O31" s="231"/>
      <c r="P31" s="206"/>
    </row>
    <row r="32" spans="1:16" ht="15" customHeight="1" thickBot="1">
      <c r="A32" s="35"/>
      <c r="B32" s="36">
        <v>71035</v>
      </c>
      <c r="C32" s="322" t="s">
        <v>52</v>
      </c>
      <c r="D32" s="322"/>
      <c r="E32" s="134">
        <f t="shared" si="1"/>
        <v>19500</v>
      </c>
      <c r="F32" s="168">
        <f t="shared" si="2"/>
        <v>19500</v>
      </c>
      <c r="G32" s="50"/>
      <c r="H32" s="50"/>
      <c r="I32" s="50">
        <v>6000</v>
      </c>
      <c r="J32" s="50">
        <v>6000</v>
      </c>
      <c r="K32" s="50">
        <v>19500</v>
      </c>
      <c r="L32" s="33"/>
      <c r="M32" s="33"/>
      <c r="N32" s="33"/>
      <c r="O32" s="232"/>
      <c r="P32" s="203"/>
    </row>
    <row r="33" spans="1:16" ht="15.75" customHeight="1">
      <c r="A33" s="25">
        <v>750</v>
      </c>
      <c r="B33" s="30" t="s">
        <v>10</v>
      </c>
      <c r="C33" s="374" t="s">
        <v>20</v>
      </c>
      <c r="D33" s="374"/>
      <c r="E33" s="136">
        <f t="shared" si="1"/>
        <v>2776710</v>
      </c>
      <c r="F33" s="169">
        <f t="shared" si="2"/>
        <v>2743710</v>
      </c>
      <c r="G33" s="54">
        <f>SUM(G34:G38)</f>
        <v>1895660</v>
      </c>
      <c r="H33" s="54">
        <f>SUM(H34:H38)</f>
        <v>3900</v>
      </c>
      <c r="I33" s="54">
        <f>SUM(I34:I38)</f>
        <v>0</v>
      </c>
      <c r="J33" s="54">
        <f>SUM(J34:J38)</f>
        <v>0</v>
      </c>
      <c r="K33" s="54">
        <f>SUM(K34,K35,K36,K38,K37)</f>
        <v>844150</v>
      </c>
      <c r="L33" s="14"/>
      <c r="M33" s="14"/>
      <c r="N33" s="14"/>
      <c r="O33" s="233">
        <v>33000</v>
      </c>
      <c r="P33" s="208"/>
    </row>
    <row r="34" spans="1:16" ht="15" customHeight="1">
      <c r="A34" s="12"/>
      <c r="B34" s="11">
        <v>75011</v>
      </c>
      <c r="C34" s="353" t="s">
        <v>21</v>
      </c>
      <c r="D34" s="353"/>
      <c r="E34" s="133">
        <f aca="true" t="shared" si="4" ref="E34:E41">SUM(F34,O34)</f>
        <v>88000</v>
      </c>
      <c r="F34" s="165">
        <f>SUM(G34,H34,K34,L34,N34)</f>
        <v>88000</v>
      </c>
      <c r="G34" s="45">
        <v>88000</v>
      </c>
      <c r="H34" s="44"/>
      <c r="I34" s="44"/>
      <c r="J34" s="44"/>
      <c r="K34" s="44">
        <v>0</v>
      </c>
      <c r="L34" s="4"/>
      <c r="M34" s="4"/>
      <c r="N34" s="4"/>
      <c r="O34" s="234"/>
      <c r="P34" s="206"/>
    </row>
    <row r="35" spans="1:16" ht="27" customHeight="1">
      <c r="A35" s="12"/>
      <c r="B35" s="11">
        <v>75022</v>
      </c>
      <c r="C35" s="327" t="s">
        <v>22</v>
      </c>
      <c r="D35" s="327"/>
      <c r="E35" s="133">
        <f t="shared" si="4"/>
        <v>105000</v>
      </c>
      <c r="F35" s="165">
        <f>SUM(G35,H35,K35,L35,N35)</f>
        <v>105000</v>
      </c>
      <c r="G35" s="44"/>
      <c r="H35" s="44"/>
      <c r="I35" s="44"/>
      <c r="J35" s="44"/>
      <c r="K35" s="45">
        <v>105000</v>
      </c>
      <c r="L35" s="4"/>
      <c r="M35" s="4"/>
      <c r="N35" s="4"/>
      <c r="O35" s="234"/>
      <c r="P35" s="206"/>
    </row>
    <row r="36" spans="1:16" ht="26.25" customHeight="1">
      <c r="A36" s="12"/>
      <c r="B36" s="11">
        <v>75023</v>
      </c>
      <c r="C36" s="327" t="s">
        <v>53</v>
      </c>
      <c r="D36" s="327"/>
      <c r="E36" s="133">
        <f t="shared" si="4"/>
        <v>2557159</v>
      </c>
      <c r="F36" s="165">
        <f>SUM(G36,H36,K36,L36,N36)</f>
        <v>2524159</v>
      </c>
      <c r="G36" s="45">
        <v>1807660</v>
      </c>
      <c r="H36" s="44"/>
      <c r="I36" s="44"/>
      <c r="J36" s="44"/>
      <c r="K36" s="45">
        <v>716499</v>
      </c>
      <c r="L36" s="4"/>
      <c r="M36" s="4"/>
      <c r="N36" s="4"/>
      <c r="O36" s="235">
        <v>33000</v>
      </c>
      <c r="P36" s="206"/>
    </row>
    <row r="37" spans="1:16" ht="26.25" customHeight="1">
      <c r="A37" s="12"/>
      <c r="B37" s="42">
        <v>75075</v>
      </c>
      <c r="C37" s="323" t="s">
        <v>76</v>
      </c>
      <c r="D37" s="324"/>
      <c r="E37" s="137">
        <f>SUM(F37,O37)</f>
        <v>10000</v>
      </c>
      <c r="F37" s="165">
        <f>SUM(G37,H37,K37,L37,N37)</f>
        <v>10000</v>
      </c>
      <c r="G37" s="56"/>
      <c r="H37" s="56"/>
      <c r="I37" s="57"/>
      <c r="J37" s="57"/>
      <c r="K37" s="56">
        <v>10000</v>
      </c>
      <c r="L37" s="10"/>
      <c r="M37" s="10"/>
      <c r="N37" s="10"/>
      <c r="O37" s="236"/>
      <c r="P37" s="209"/>
    </row>
    <row r="38" spans="1:16" ht="14.25" customHeight="1" thickBot="1">
      <c r="A38" s="13"/>
      <c r="B38" s="73">
        <v>75095</v>
      </c>
      <c r="C38" s="373" t="s">
        <v>57</v>
      </c>
      <c r="D38" s="373"/>
      <c r="E38" s="138">
        <f t="shared" si="4"/>
        <v>16551</v>
      </c>
      <c r="F38" s="170">
        <f>SUM(G38,H38,K38,L38,N38)</f>
        <v>16551</v>
      </c>
      <c r="G38" s="40"/>
      <c r="H38" s="39">
        <v>3900</v>
      </c>
      <c r="I38" s="40"/>
      <c r="J38" s="40"/>
      <c r="K38" s="39">
        <v>12651</v>
      </c>
      <c r="L38" s="5"/>
      <c r="M38" s="5"/>
      <c r="N38" s="5"/>
      <c r="O38" s="237"/>
      <c r="P38" s="210"/>
    </row>
    <row r="39" spans="1:16" ht="9.75" customHeight="1" thickBot="1" thickTop="1">
      <c r="A39" s="26">
        <v>1</v>
      </c>
      <c r="B39" s="27">
        <v>2</v>
      </c>
      <c r="C39" s="372">
        <v>3</v>
      </c>
      <c r="D39" s="372"/>
      <c r="E39" s="139">
        <v>4</v>
      </c>
      <c r="F39" s="171">
        <v>5</v>
      </c>
      <c r="G39" s="27">
        <v>6</v>
      </c>
      <c r="H39" s="27">
        <v>7</v>
      </c>
      <c r="I39" s="27"/>
      <c r="J39" s="27"/>
      <c r="K39" s="28">
        <v>8</v>
      </c>
      <c r="L39" s="27">
        <v>9</v>
      </c>
      <c r="M39" s="27"/>
      <c r="N39" s="27">
        <v>10</v>
      </c>
      <c r="O39" s="238">
        <v>11</v>
      </c>
      <c r="P39" s="211"/>
    </row>
    <row r="40" spans="1:16" ht="39" customHeight="1" thickTop="1">
      <c r="A40" s="20">
        <v>751</v>
      </c>
      <c r="B40" s="101" t="s">
        <v>10</v>
      </c>
      <c r="C40" s="325" t="s">
        <v>70</v>
      </c>
      <c r="D40" s="326"/>
      <c r="E40" s="140">
        <f t="shared" si="4"/>
        <v>1457</v>
      </c>
      <c r="F40" s="169">
        <f>SUM(G40,H40,K40,L40,N40)</f>
        <v>1457</v>
      </c>
      <c r="G40" s="49">
        <v>0</v>
      </c>
      <c r="H40" s="47"/>
      <c r="I40" s="49"/>
      <c r="J40" s="49"/>
      <c r="K40" s="47">
        <f>SUM(K41:K43)</f>
        <v>1457</v>
      </c>
      <c r="L40" s="24"/>
      <c r="M40" s="24"/>
      <c r="N40" s="24"/>
      <c r="O40" s="239"/>
      <c r="P40" s="212"/>
    </row>
    <row r="41" spans="1:16" ht="26.25" customHeight="1" thickBot="1">
      <c r="A41" s="12"/>
      <c r="B41" s="11">
        <v>75101</v>
      </c>
      <c r="C41" s="295" t="s">
        <v>56</v>
      </c>
      <c r="D41" s="287"/>
      <c r="E41" s="133">
        <f t="shared" si="4"/>
        <v>1457</v>
      </c>
      <c r="F41" s="165">
        <f>SUM(G41,H41,K41,L41,N41)</f>
        <v>1457</v>
      </c>
      <c r="G41" s="44"/>
      <c r="H41" s="45"/>
      <c r="I41" s="44"/>
      <c r="J41" s="44"/>
      <c r="K41" s="45">
        <v>1457</v>
      </c>
      <c r="L41" s="4"/>
      <c r="M41" s="4"/>
      <c r="N41" s="4"/>
      <c r="O41" s="231"/>
      <c r="P41" s="206"/>
    </row>
    <row r="42" spans="1:16" ht="24" customHeight="1" hidden="1" thickBot="1">
      <c r="A42" s="12"/>
      <c r="B42" s="98"/>
      <c r="C42" s="295"/>
      <c r="D42" s="324"/>
      <c r="E42" s="137"/>
      <c r="F42" s="172"/>
      <c r="G42" s="99"/>
      <c r="H42" s="100"/>
      <c r="I42" s="99"/>
      <c r="J42" s="99"/>
      <c r="K42" s="100"/>
      <c r="L42" s="53"/>
      <c r="M42" s="53"/>
      <c r="N42" s="53"/>
      <c r="O42" s="240"/>
      <c r="P42" s="213"/>
    </row>
    <row r="43" spans="1:16" ht="24" customHeight="1" hidden="1" thickBot="1">
      <c r="A43" s="12"/>
      <c r="B43" s="98"/>
      <c r="C43" s="401"/>
      <c r="D43" s="402"/>
      <c r="E43" s="137"/>
      <c r="F43" s="172"/>
      <c r="G43" s="99"/>
      <c r="H43" s="100"/>
      <c r="I43" s="99"/>
      <c r="J43" s="99"/>
      <c r="K43" s="100"/>
      <c r="L43" s="53"/>
      <c r="M43" s="53"/>
      <c r="N43" s="53"/>
      <c r="O43" s="240"/>
      <c r="P43" s="213"/>
    </row>
    <row r="44" spans="1:16" ht="27" customHeight="1">
      <c r="A44" s="60">
        <v>754</v>
      </c>
      <c r="B44" s="61" t="s">
        <v>10</v>
      </c>
      <c r="C44" s="342" t="s">
        <v>23</v>
      </c>
      <c r="D44" s="343"/>
      <c r="E44" s="124">
        <f aca="true" t="shared" si="5" ref="E44:E55">SUM(F44,O44)</f>
        <v>175000</v>
      </c>
      <c r="F44" s="173">
        <f>SUM(G44,H44,K44,N44)</f>
        <v>175000</v>
      </c>
      <c r="G44" s="62"/>
      <c r="H44" s="62"/>
      <c r="I44" s="62">
        <f>SUM(I48:I48)</f>
        <v>0</v>
      </c>
      <c r="J44" s="62">
        <f>SUM(J48:J48)</f>
        <v>0</v>
      </c>
      <c r="K44" s="62">
        <v>175000</v>
      </c>
      <c r="L44" s="63"/>
      <c r="M44" s="63"/>
      <c r="N44" s="63"/>
      <c r="O44" s="241">
        <f>SUM(O48,O47)</f>
        <v>0</v>
      </c>
      <c r="P44" s="205"/>
    </row>
    <row r="45" spans="1:16" ht="0.75" customHeight="1">
      <c r="A45" s="25"/>
      <c r="B45" s="95"/>
      <c r="C45" s="297"/>
      <c r="D45" s="298"/>
      <c r="E45" s="141"/>
      <c r="F45" s="174"/>
      <c r="G45" s="84"/>
      <c r="H45" s="84"/>
      <c r="I45" s="84"/>
      <c r="J45" s="84"/>
      <c r="K45" s="85"/>
      <c r="L45" s="94"/>
      <c r="M45" s="94"/>
      <c r="N45" s="94"/>
      <c r="O45" s="242"/>
      <c r="P45" s="214"/>
    </row>
    <row r="46" spans="1:16" ht="13.5" customHeight="1" hidden="1">
      <c r="A46" s="25"/>
      <c r="B46" s="87"/>
      <c r="C46" s="286"/>
      <c r="D46" s="296"/>
      <c r="E46" s="141"/>
      <c r="F46" s="174"/>
      <c r="G46" s="48"/>
      <c r="H46" s="48"/>
      <c r="I46" s="48"/>
      <c r="J46" s="48"/>
      <c r="K46" s="88"/>
      <c r="L46" s="86"/>
      <c r="M46" s="86"/>
      <c r="N46" s="86"/>
      <c r="O46" s="243"/>
      <c r="P46" s="215"/>
    </row>
    <row r="47" spans="1:16" ht="14.25" customHeight="1" hidden="1">
      <c r="A47" s="25"/>
      <c r="B47" s="87">
        <v>75404</v>
      </c>
      <c r="C47" s="286" t="s">
        <v>82</v>
      </c>
      <c r="D47" s="301"/>
      <c r="E47" s="141">
        <f>SUM(F47,O47)</f>
        <v>0</v>
      </c>
      <c r="F47" s="174">
        <f>SUM(G47,H47,K47,N47)</f>
        <v>0</v>
      </c>
      <c r="G47" s="10"/>
      <c r="H47" s="10"/>
      <c r="I47" s="10"/>
      <c r="J47" s="10"/>
      <c r="K47" s="9">
        <v>0</v>
      </c>
      <c r="L47" s="86"/>
      <c r="M47" s="86"/>
      <c r="N47" s="86"/>
      <c r="O47" s="243"/>
      <c r="P47" s="215"/>
    </row>
    <row r="48" spans="1:16" ht="17.25" customHeight="1" thickBot="1">
      <c r="A48" s="12"/>
      <c r="B48" s="64">
        <v>75412</v>
      </c>
      <c r="C48" s="414" t="s">
        <v>24</v>
      </c>
      <c r="D48" s="415"/>
      <c r="E48" s="131">
        <f t="shared" si="5"/>
        <v>161000</v>
      </c>
      <c r="F48" s="175">
        <f>SUM(G48,H48,K48,N48)</f>
        <v>161000</v>
      </c>
      <c r="G48" s="10"/>
      <c r="H48" s="10"/>
      <c r="I48" s="10"/>
      <c r="J48" s="10"/>
      <c r="K48" s="9">
        <v>161000</v>
      </c>
      <c r="L48" s="10"/>
      <c r="M48" s="10"/>
      <c r="N48" s="10"/>
      <c r="O48" s="244">
        <v>0</v>
      </c>
      <c r="P48" s="209"/>
    </row>
    <row r="49" spans="1:16" ht="17.25" customHeight="1" thickBot="1">
      <c r="A49" s="12"/>
      <c r="B49" s="280">
        <v>75495</v>
      </c>
      <c r="C49" s="281" t="s">
        <v>84</v>
      </c>
      <c r="D49" s="282"/>
      <c r="E49" s="152">
        <v>14000</v>
      </c>
      <c r="F49" s="177">
        <v>14000</v>
      </c>
      <c r="G49" s="24"/>
      <c r="H49" s="24"/>
      <c r="I49" s="24"/>
      <c r="J49" s="24"/>
      <c r="K49" s="283">
        <v>14000</v>
      </c>
      <c r="L49" s="24"/>
      <c r="M49" s="24"/>
      <c r="N49" s="24"/>
      <c r="O49" s="284"/>
      <c r="P49" s="212"/>
    </row>
    <row r="50" spans="1:16" ht="77.25" customHeight="1">
      <c r="A50" s="60">
        <v>756</v>
      </c>
      <c r="B50" s="61" t="s">
        <v>10</v>
      </c>
      <c r="C50" s="342" t="s">
        <v>64</v>
      </c>
      <c r="D50" s="343"/>
      <c r="E50" s="142">
        <f>SUM(F50,O50)</f>
        <v>117000</v>
      </c>
      <c r="F50" s="176">
        <f>SUM(G50,H50,K50,L50,N50)</f>
        <v>117000</v>
      </c>
      <c r="G50" s="62">
        <f>SUM(G51)</f>
        <v>28000</v>
      </c>
      <c r="H50" s="62"/>
      <c r="I50" s="62"/>
      <c r="J50" s="62"/>
      <c r="K50" s="62">
        <f>SUM(K51)</f>
        <v>89000</v>
      </c>
      <c r="L50" s="62"/>
      <c r="M50" s="65"/>
      <c r="N50" s="65"/>
      <c r="O50" s="245"/>
      <c r="P50" s="216"/>
    </row>
    <row r="51" spans="1:16" ht="35.25" customHeight="1" thickBot="1">
      <c r="A51" s="12"/>
      <c r="B51" s="42">
        <v>75647</v>
      </c>
      <c r="C51" s="359" t="s">
        <v>58</v>
      </c>
      <c r="D51" s="360"/>
      <c r="E51" s="130">
        <f>SUM(F51,O51)</f>
        <v>117000</v>
      </c>
      <c r="F51" s="162">
        <f>SUM(G51,H51,K51,L51,N51)</f>
        <v>117000</v>
      </c>
      <c r="G51" s="56">
        <v>28000</v>
      </c>
      <c r="H51" s="56"/>
      <c r="I51" s="56"/>
      <c r="J51" s="56"/>
      <c r="K51" s="56">
        <v>89000</v>
      </c>
      <c r="L51" s="56"/>
      <c r="M51" s="10"/>
      <c r="N51" s="10"/>
      <c r="O51" s="246"/>
      <c r="P51" s="209"/>
    </row>
    <row r="52" spans="1:16" ht="12" customHeight="1">
      <c r="A52" s="58">
        <v>757</v>
      </c>
      <c r="B52" s="59" t="s">
        <v>10</v>
      </c>
      <c r="C52" s="416" t="s">
        <v>25</v>
      </c>
      <c r="D52" s="417"/>
      <c r="E52" s="132">
        <f t="shared" si="5"/>
        <v>204300</v>
      </c>
      <c r="F52" s="164">
        <f aca="true" t="shared" si="6" ref="F52:F66">SUM(G52,H52,K52,L52,N52)</f>
        <v>204300</v>
      </c>
      <c r="G52" s="41"/>
      <c r="H52" s="41"/>
      <c r="I52" s="41"/>
      <c r="J52" s="41"/>
      <c r="K52" s="41">
        <f>SUM(K53)</f>
        <v>0</v>
      </c>
      <c r="L52" s="41">
        <f>SUM(L53)</f>
        <v>204300</v>
      </c>
      <c r="M52" s="65"/>
      <c r="N52" s="65"/>
      <c r="O52" s="245"/>
      <c r="P52" s="216"/>
    </row>
    <row r="53" spans="1:16" ht="56.25" customHeight="1" thickBot="1">
      <c r="A53" s="12"/>
      <c r="B53" s="42">
        <v>75702</v>
      </c>
      <c r="C53" s="317" t="s">
        <v>91</v>
      </c>
      <c r="D53" s="318"/>
      <c r="E53" s="130">
        <f t="shared" si="5"/>
        <v>204300</v>
      </c>
      <c r="F53" s="162">
        <f t="shared" si="6"/>
        <v>204300</v>
      </c>
      <c r="G53" s="56"/>
      <c r="H53" s="56"/>
      <c r="I53" s="56"/>
      <c r="J53" s="56"/>
      <c r="K53" s="56">
        <v>0</v>
      </c>
      <c r="L53" s="56">
        <v>204300</v>
      </c>
      <c r="M53" s="10"/>
      <c r="N53" s="10"/>
      <c r="O53" s="246"/>
      <c r="P53" s="209"/>
    </row>
    <row r="54" spans="1:16" ht="14.25" customHeight="1">
      <c r="A54" s="60">
        <v>758</v>
      </c>
      <c r="B54" s="61" t="s">
        <v>10</v>
      </c>
      <c r="C54" s="413" t="s">
        <v>26</v>
      </c>
      <c r="D54" s="413"/>
      <c r="E54" s="124">
        <f t="shared" si="5"/>
        <v>70000</v>
      </c>
      <c r="F54" s="173">
        <f t="shared" si="6"/>
        <v>70000</v>
      </c>
      <c r="G54" s="62"/>
      <c r="H54" s="62"/>
      <c r="I54" s="62">
        <f>SUM(I55)</f>
        <v>0</v>
      </c>
      <c r="J54" s="62">
        <f>SUM(J55)</f>
        <v>0</v>
      </c>
      <c r="K54" s="62">
        <f>SUM(K55)</f>
        <v>70000</v>
      </c>
      <c r="L54" s="63"/>
      <c r="M54" s="63"/>
      <c r="N54" s="63"/>
      <c r="O54" s="225"/>
      <c r="P54" s="205"/>
    </row>
    <row r="55" spans="1:16" ht="33.75" customHeight="1" thickBot="1">
      <c r="A55" s="35"/>
      <c r="B55" s="31">
        <v>75818</v>
      </c>
      <c r="C55" s="331" t="s">
        <v>97</v>
      </c>
      <c r="D55" s="332"/>
      <c r="E55" s="134">
        <f t="shared" si="5"/>
        <v>70000</v>
      </c>
      <c r="F55" s="166">
        <f t="shared" si="6"/>
        <v>70000</v>
      </c>
      <c r="G55" s="51"/>
      <c r="H55" s="51"/>
      <c r="I55" s="51"/>
      <c r="J55" s="51"/>
      <c r="K55" s="50">
        <v>70000</v>
      </c>
      <c r="L55" s="51"/>
      <c r="M55" s="51"/>
      <c r="N55" s="51"/>
      <c r="O55" s="247"/>
      <c r="P55" s="203"/>
    </row>
    <row r="56" spans="1:16" ht="13.5" customHeight="1">
      <c r="A56" s="12">
        <v>801</v>
      </c>
      <c r="B56" s="29" t="s">
        <v>10</v>
      </c>
      <c r="C56" s="333" t="s">
        <v>27</v>
      </c>
      <c r="D56" s="333"/>
      <c r="E56" s="143">
        <f>SUM(E57:E64)</f>
        <v>10009243</v>
      </c>
      <c r="F56" s="167">
        <f>SUM(F57:F64)</f>
        <v>9596243</v>
      </c>
      <c r="G56" s="14">
        <f>SUM(G57:G63)</f>
        <v>6066415</v>
      </c>
      <c r="H56" s="14">
        <f>SUM(H57:H63)</f>
        <v>385995</v>
      </c>
      <c r="I56" s="14">
        <f>SUM(I57:I63)</f>
        <v>0</v>
      </c>
      <c r="J56" s="14">
        <f>SUM(J57:J63)</f>
        <v>0</v>
      </c>
      <c r="K56" s="14">
        <f>SUM(K57:K64)</f>
        <v>3143833</v>
      </c>
      <c r="L56" s="14"/>
      <c r="M56" s="14">
        <f>SUM(M57:M63)</f>
        <v>0</v>
      </c>
      <c r="N56" s="14"/>
      <c r="O56" s="248">
        <f>SUM(O57:O63)</f>
        <v>413000</v>
      </c>
      <c r="P56" s="208"/>
    </row>
    <row r="57" spans="1:16" ht="16.5" customHeight="1">
      <c r="A57" s="12"/>
      <c r="B57" s="3">
        <v>80101</v>
      </c>
      <c r="C57" s="334" t="s">
        <v>28</v>
      </c>
      <c r="D57" s="334"/>
      <c r="E57" s="144">
        <f aca="true" t="shared" si="7" ref="E57:E68">SUM(F57,O57)</f>
        <v>4435755</v>
      </c>
      <c r="F57" s="174">
        <f t="shared" si="6"/>
        <v>4142755</v>
      </c>
      <c r="G57" s="6">
        <v>3030325</v>
      </c>
      <c r="H57" s="6">
        <v>12515</v>
      </c>
      <c r="I57" s="4"/>
      <c r="J57" s="4"/>
      <c r="K57" s="6">
        <v>1099915</v>
      </c>
      <c r="L57" s="4"/>
      <c r="M57" s="4"/>
      <c r="N57" s="4"/>
      <c r="O57" s="229">
        <v>293000</v>
      </c>
      <c r="P57" s="206"/>
    </row>
    <row r="58" spans="1:16" ht="25.5" customHeight="1">
      <c r="A58" s="12"/>
      <c r="B58" s="3">
        <v>80103</v>
      </c>
      <c r="C58" s="299" t="s">
        <v>71</v>
      </c>
      <c r="D58" s="300"/>
      <c r="E58" s="144">
        <f>SUM(F58,O58)</f>
        <v>114800</v>
      </c>
      <c r="F58" s="174">
        <f>SUM(G58,H58,K58,L58,N58)</f>
        <v>114800</v>
      </c>
      <c r="G58" s="6">
        <v>98500</v>
      </c>
      <c r="H58" s="6"/>
      <c r="I58" s="4"/>
      <c r="J58" s="4"/>
      <c r="K58" s="6">
        <v>16300</v>
      </c>
      <c r="L58" s="4"/>
      <c r="M58" s="4"/>
      <c r="N58" s="4"/>
      <c r="O58" s="229"/>
      <c r="P58" s="206"/>
    </row>
    <row r="59" spans="1:16" ht="14.25" customHeight="1">
      <c r="A59" s="12"/>
      <c r="B59" s="3">
        <v>80104</v>
      </c>
      <c r="C59" s="334" t="s">
        <v>54</v>
      </c>
      <c r="D59" s="334"/>
      <c r="E59" s="144">
        <f>SUM(F59,O59)</f>
        <v>1784696</v>
      </c>
      <c r="F59" s="174">
        <f>SUM(G59,H59,K59,L59,N59)</f>
        <v>1664696</v>
      </c>
      <c r="G59" s="6">
        <v>887481</v>
      </c>
      <c r="H59" s="6">
        <v>373480</v>
      </c>
      <c r="I59" s="4"/>
      <c r="J59" s="4"/>
      <c r="K59" s="6">
        <v>403735</v>
      </c>
      <c r="L59" s="4"/>
      <c r="M59" s="4"/>
      <c r="N59" s="4"/>
      <c r="O59" s="229">
        <v>120000</v>
      </c>
      <c r="P59" s="206"/>
    </row>
    <row r="60" spans="1:16" ht="13.5" customHeight="1">
      <c r="A60" s="273"/>
      <c r="B60" s="117">
        <v>80110</v>
      </c>
      <c r="C60" s="334" t="s">
        <v>29</v>
      </c>
      <c r="D60" s="334"/>
      <c r="E60" s="144">
        <f t="shared" si="7"/>
        <v>2321200</v>
      </c>
      <c r="F60" s="177">
        <f t="shared" si="6"/>
        <v>2321200</v>
      </c>
      <c r="G60" s="6">
        <v>1749609</v>
      </c>
      <c r="H60" s="4"/>
      <c r="I60" s="4"/>
      <c r="J60" s="4"/>
      <c r="K60" s="6">
        <v>571591</v>
      </c>
      <c r="L60" s="4"/>
      <c r="M60" s="4"/>
      <c r="N60" s="4"/>
      <c r="O60" s="229"/>
      <c r="P60" s="206"/>
    </row>
    <row r="61" spans="1:16" ht="15" customHeight="1">
      <c r="A61" s="273"/>
      <c r="B61" s="117">
        <v>80113</v>
      </c>
      <c r="C61" s="334" t="s">
        <v>30</v>
      </c>
      <c r="D61" s="334"/>
      <c r="E61" s="144">
        <f t="shared" si="7"/>
        <v>730000</v>
      </c>
      <c r="F61" s="159">
        <f t="shared" si="6"/>
        <v>730000</v>
      </c>
      <c r="G61" s="6">
        <v>60000</v>
      </c>
      <c r="H61" s="4"/>
      <c r="I61" s="4"/>
      <c r="J61" s="4"/>
      <c r="K61" s="6">
        <v>670000</v>
      </c>
      <c r="L61" s="4"/>
      <c r="M61" s="4"/>
      <c r="N61" s="4"/>
      <c r="O61" s="231"/>
      <c r="P61" s="206"/>
    </row>
    <row r="62" spans="1:16" ht="28.5" customHeight="1">
      <c r="A62" s="273"/>
      <c r="B62" s="80">
        <v>80146</v>
      </c>
      <c r="C62" s="409" t="s">
        <v>31</v>
      </c>
      <c r="D62" s="410"/>
      <c r="E62" s="145">
        <f>SUM(F62,O62)</f>
        <v>32854</v>
      </c>
      <c r="F62" s="162">
        <f>SUM(G62,H62,K62,L62,N62)</f>
        <v>32854</v>
      </c>
      <c r="G62" s="57"/>
      <c r="H62" s="57"/>
      <c r="I62" s="57"/>
      <c r="J62" s="57"/>
      <c r="K62" s="56">
        <v>32854</v>
      </c>
      <c r="L62" s="10"/>
      <c r="M62" s="10"/>
      <c r="N62" s="10"/>
      <c r="O62" s="246"/>
      <c r="P62" s="209"/>
    </row>
    <row r="63" spans="1:16" ht="15" customHeight="1">
      <c r="A63" s="273"/>
      <c r="B63" s="3">
        <v>80148</v>
      </c>
      <c r="C63" s="116" t="s">
        <v>88</v>
      </c>
      <c r="D63" s="116"/>
      <c r="E63" s="141">
        <f>SUM(F63,O63)</f>
        <v>493000</v>
      </c>
      <c r="F63" s="174">
        <f>SUM(G63,H63,K63,L63,N63)</f>
        <v>493000</v>
      </c>
      <c r="G63" s="6">
        <v>240500</v>
      </c>
      <c r="H63" s="4"/>
      <c r="I63" s="4"/>
      <c r="J63" s="4"/>
      <c r="K63" s="6">
        <v>252500</v>
      </c>
      <c r="L63" s="4"/>
      <c r="M63" s="4"/>
      <c r="N63" s="4"/>
      <c r="O63" s="231"/>
      <c r="P63" s="206"/>
    </row>
    <row r="64" spans="1:16" ht="13.5" thickBot="1">
      <c r="A64" s="279"/>
      <c r="B64" s="36">
        <v>80195</v>
      </c>
      <c r="C64" s="118" t="s">
        <v>84</v>
      </c>
      <c r="D64" s="118"/>
      <c r="E64" s="146">
        <f>SUM(F64,O64)</f>
        <v>96938</v>
      </c>
      <c r="F64" s="178">
        <f>SUM(G64,H64,K64,L64,N64)</f>
        <v>96938</v>
      </c>
      <c r="G64" s="119">
        <v>0</v>
      </c>
      <c r="H64" s="119"/>
      <c r="I64" s="119"/>
      <c r="J64" s="119"/>
      <c r="K64" s="119">
        <v>96938</v>
      </c>
      <c r="L64" s="118"/>
      <c r="M64" s="118"/>
      <c r="N64" s="118"/>
      <c r="O64" s="249"/>
      <c r="P64" s="217"/>
    </row>
    <row r="65" spans="1:16" ht="12" customHeight="1">
      <c r="A65" s="12">
        <v>851</v>
      </c>
      <c r="B65" s="29" t="s">
        <v>10</v>
      </c>
      <c r="C65" s="333" t="s">
        <v>32</v>
      </c>
      <c r="D65" s="333"/>
      <c r="E65" s="135">
        <f t="shared" si="7"/>
        <v>210500</v>
      </c>
      <c r="F65" s="167">
        <f t="shared" si="6"/>
        <v>210500</v>
      </c>
      <c r="G65" s="14">
        <f>SUM(G66:G68)</f>
        <v>34240</v>
      </c>
      <c r="H65" s="14">
        <v>30500</v>
      </c>
      <c r="I65" s="14">
        <f>SUM(I67:I67)</f>
        <v>100000</v>
      </c>
      <c r="J65" s="14">
        <f>SUM(J67:J67)</f>
        <v>100000</v>
      </c>
      <c r="K65" s="14">
        <f>SUM(K66:K68)</f>
        <v>145760</v>
      </c>
      <c r="L65" s="15"/>
      <c r="M65" s="15"/>
      <c r="N65" s="15"/>
      <c r="O65" s="230"/>
      <c r="P65" s="208"/>
    </row>
    <row r="66" spans="1:16" ht="16.5" customHeight="1">
      <c r="A66" s="269"/>
      <c r="B66" s="102">
        <v>85153</v>
      </c>
      <c r="C66" s="288" t="s">
        <v>75</v>
      </c>
      <c r="D66" s="285"/>
      <c r="E66" s="145">
        <f t="shared" si="7"/>
        <v>33500</v>
      </c>
      <c r="F66" s="159">
        <f t="shared" si="6"/>
        <v>33500</v>
      </c>
      <c r="G66" s="103">
        <v>8500</v>
      </c>
      <c r="H66" s="103">
        <v>2000</v>
      </c>
      <c r="I66" s="103"/>
      <c r="J66" s="103"/>
      <c r="K66" s="103">
        <v>23000</v>
      </c>
      <c r="L66" s="86"/>
      <c r="M66" s="86"/>
      <c r="N66" s="86"/>
      <c r="O66" s="250"/>
      <c r="P66" s="215"/>
    </row>
    <row r="67" spans="1:16" ht="16.5" customHeight="1" thickBot="1">
      <c r="A67" s="12"/>
      <c r="B67" s="11">
        <v>85154</v>
      </c>
      <c r="C67" s="330" t="s">
        <v>73</v>
      </c>
      <c r="D67" s="330"/>
      <c r="E67" s="145">
        <f t="shared" si="7"/>
        <v>90000</v>
      </c>
      <c r="F67" s="179">
        <f>SUM(G67,H67,K67,L68,N68)</f>
        <v>90000</v>
      </c>
      <c r="G67" s="67">
        <v>25740</v>
      </c>
      <c r="H67" s="67">
        <v>6500</v>
      </c>
      <c r="I67" s="90">
        <v>100000</v>
      </c>
      <c r="J67" s="90">
        <v>100000</v>
      </c>
      <c r="K67" s="67">
        <v>57760</v>
      </c>
      <c r="L67" s="94"/>
      <c r="M67" s="86"/>
      <c r="N67" s="94"/>
      <c r="O67" s="251"/>
      <c r="P67" s="215"/>
    </row>
    <row r="68" spans="1:16" ht="14.25" customHeight="1" thickBot="1" thickTop="1">
      <c r="A68" s="89"/>
      <c r="B68" s="110">
        <v>85195</v>
      </c>
      <c r="C68" s="111" t="s">
        <v>84</v>
      </c>
      <c r="D68" s="112"/>
      <c r="E68" s="138">
        <f t="shared" si="7"/>
        <v>87000</v>
      </c>
      <c r="F68" s="180">
        <f>SUM(G68,H68,K68,L68,N68)</f>
        <v>87000</v>
      </c>
      <c r="G68" s="109"/>
      <c r="H68" s="109">
        <v>22000</v>
      </c>
      <c r="I68" s="1"/>
      <c r="J68" s="1"/>
      <c r="K68" s="109">
        <v>65000</v>
      </c>
      <c r="L68" s="5"/>
      <c r="M68" s="5"/>
      <c r="N68" s="5"/>
      <c r="O68" s="237"/>
      <c r="P68" s="210"/>
    </row>
    <row r="69" spans="1:16" ht="13.5" customHeight="1" thickBot="1" thickTop="1">
      <c r="A69" s="74">
        <v>1</v>
      </c>
      <c r="B69" s="74">
        <v>2</v>
      </c>
      <c r="C69" s="349">
        <v>3</v>
      </c>
      <c r="D69" s="350"/>
      <c r="E69" s="147">
        <v>4</v>
      </c>
      <c r="F69" s="181">
        <v>5</v>
      </c>
      <c r="G69" s="75">
        <v>6</v>
      </c>
      <c r="H69" s="74">
        <v>7</v>
      </c>
      <c r="I69" s="74"/>
      <c r="J69" s="74"/>
      <c r="K69" s="75">
        <v>8</v>
      </c>
      <c r="L69" s="74">
        <v>9</v>
      </c>
      <c r="M69" s="74"/>
      <c r="N69" s="74">
        <v>10</v>
      </c>
      <c r="O69" s="252">
        <v>11</v>
      </c>
      <c r="P69" s="218"/>
    </row>
    <row r="70" spans="1:16" ht="13.5" thickTop="1">
      <c r="A70" s="12">
        <v>852</v>
      </c>
      <c r="B70" s="29" t="s">
        <v>10</v>
      </c>
      <c r="C70" s="333" t="s">
        <v>59</v>
      </c>
      <c r="D70" s="333"/>
      <c r="E70" s="148">
        <f aca="true" t="shared" si="8" ref="E70:E81">SUM(F70,O70)</f>
        <v>5927686</v>
      </c>
      <c r="F70" s="182">
        <f>SUM(G70:N70)</f>
        <v>5920486</v>
      </c>
      <c r="G70" s="14">
        <f>SUM(G73:G75,G76:G79)</f>
        <v>777504</v>
      </c>
      <c r="H70" s="14"/>
      <c r="I70" s="14">
        <f>SUM(I74:I79)</f>
        <v>0</v>
      </c>
      <c r="J70" s="14">
        <f>SUM(J74:J79)</f>
        <v>0</v>
      </c>
      <c r="K70" s="14">
        <f>SUM(K71:K75,K76:K81)</f>
        <v>5142982</v>
      </c>
      <c r="L70" s="15"/>
      <c r="M70" s="15"/>
      <c r="N70" s="15"/>
      <c r="O70" s="248">
        <v>7200</v>
      </c>
      <c r="P70" s="208"/>
    </row>
    <row r="71" spans="1:16" ht="12.75">
      <c r="A71" s="12"/>
      <c r="B71" s="96">
        <v>85202</v>
      </c>
      <c r="C71" s="328" t="s">
        <v>72</v>
      </c>
      <c r="D71" s="329"/>
      <c r="E71" s="133">
        <f>SUM(F71,O71)</f>
        <v>65800</v>
      </c>
      <c r="F71" s="183">
        <f>SUM(G71:K71)</f>
        <v>65800</v>
      </c>
      <c r="G71" s="97"/>
      <c r="H71" s="97"/>
      <c r="I71" s="14"/>
      <c r="J71" s="14"/>
      <c r="K71" s="97">
        <v>65800</v>
      </c>
      <c r="L71" s="15"/>
      <c r="M71" s="15"/>
      <c r="N71" s="15"/>
      <c r="O71" s="248"/>
      <c r="P71" s="208"/>
    </row>
    <row r="72" spans="1:16" ht="12.75">
      <c r="A72" s="12"/>
      <c r="B72" s="96">
        <v>85203</v>
      </c>
      <c r="C72" s="328" t="s">
        <v>81</v>
      </c>
      <c r="D72" s="351"/>
      <c r="E72" s="133">
        <f>SUM(F72,O72)</f>
        <v>500</v>
      </c>
      <c r="F72" s="183">
        <f>SUM(G72:K72)</f>
        <v>500</v>
      </c>
      <c r="G72" s="97"/>
      <c r="H72" s="97"/>
      <c r="I72" s="14"/>
      <c r="J72" s="14"/>
      <c r="K72" s="97">
        <v>500</v>
      </c>
      <c r="L72" s="15"/>
      <c r="M72" s="15"/>
      <c r="N72" s="15"/>
      <c r="O72" s="248"/>
      <c r="P72" s="208"/>
    </row>
    <row r="73" spans="1:16" ht="50.25" customHeight="1">
      <c r="A73" s="12"/>
      <c r="B73" s="77">
        <v>85212</v>
      </c>
      <c r="C73" s="408" t="s">
        <v>83</v>
      </c>
      <c r="D73" s="298"/>
      <c r="E73" s="133">
        <f t="shared" si="8"/>
        <v>3693220</v>
      </c>
      <c r="F73" s="183">
        <f aca="true" t="shared" si="9" ref="F73:F81">SUM(G73:K73)</f>
        <v>3686020</v>
      </c>
      <c r="G73" s="78">
        <v>151814</v>
      </c>
      <c r="H73" s="78"/>
      <c r="I73" s="78"/>
      <c r="J73" s="78"/>
      <c r="K73" s="78">
        <v>3534206</v>
      </c>
      <c r="L73" s="79"/>
      <c r="M73" s="79"/>
      <c r="N73" s="79"/>
      <c r="O73" s="253">
        <v>7200</v>
      </c>
      <c r="P73" s="208"/>
    </row>
    <row r="74" spans="1:16" ht="60.75" customHeight="1">
      <c r="A74" s="81"/>
      <c r="B74" s="11">
        <v>85213</v>
      </c>
      <c r="C74" s="420" t="s">
        <v>68</v>
      </c>
      <c r="D74" s="421"/>
      <c r="E74" s="133">
        <f t="shared" si="8"/>
        <v>37700</v>
      </c>
      <c r="F74" s="183">
        <f t="shared" si="9"/>
        <v>37700</v>
      </c>
      <c r="G74" s="45">
        <v>37700</v>
      </c>
      <c r="H74" s="44"/>
      <c r="I74" s="44"/>
      <c r="J74" s="44"/>
      <c r="K74" s="45">
        <v>0</v>
      </c>
      <c r="L74" s="4"/>
      <c r="M74" s="4"/>
      <c r="N74" s="4"/>
      <c r="O74" s="231"/>
      <c r="P74" s="206"/>
    </row>
    <row r="75" spans="1:16" ht="36.75" customHeight="1">
      <c r="A75" s="81"/>
      <c r="B75" s="80">
        <v>85214</v>
      </c>
      <c r="C75" s="359" t="s">
        <v>74</v>
      </c>
      <c r="D75" s="360"/>
      <c r="E75" s="137">
        <f t="shared" si="8"/>
        <v>983710</v>
      </c>
      <c r="F75" s="184">
        <f t="shared" si="9"/>
        <v>983710</v>
      </c>
      <c r="G75" s="56">
        <v>500</v>
      </c>
      <c r="H75" s="57"/>
      <c r="I75" s="57"/>
      <c r="J75" s="57"/>
      <c r="K75" s="56">
        <v>983210</v>
      </c>
      <c r="L75" s="10"/>
      <c r="M75" s="10"/>
      <c r="N75" s="10"/>
      <c r="O75" s="246"/>
      <c r="P75" s="209"/>
    </row>
    <row r="76" spans="1:16" ht="12.75" customHeight="1">
      <c r="A76" s="81"/>
      <c r="B76" s="11">
        <v>85215</v>
      </c>
      <c r="C76" s="353" t="s">
        <v>33</v>
      </c>
      <c r="D76" s="353"/>
      <c r="E76" s="133">
        <f t="shared" si="8"/>
        <v>320000</v>
      </c>
      <c r="F76" s="183">
        <f t="shared" si="9"/>
        <v>320000</v>
      </c>
      <c r="G76" s="44"/>
      <c r="H76" s="44"/>
      <c r="I76" s="44"/>
      <c r="J76" s="44"/>
      <c r="K76" s="45">
        <v>320000</v>
      </c>
      <c r="L76" s="4"/>
      <c r="M76" s="4"/>
      <c r="N76" s="4"/>
      <c r="O76" s="231"/>
      <c r="P76" s="206"/>
    </row>
    <row r="77" spans="1:16" ht="26.25" customHeight="1" hidden="1">
      <c r="A77" s="81"/>
      <c r="B77" s="11"/>
      <c r="C77" s="354"/>
      <c r="D77" s="355"/>
      <c r="E77" s="133"/>
      <c r="F77" s="183"/>
      <c r="G77" s="44"/>
      <c r="H77" s="44"/>
      <c r="I77" s="44"/>
      <c r="J77" s="44"/>
      <c r="K77" s="45"/>
      <c r="L77" s="4"/>
      <c r="M77" s="4"/>
      <c r="N77" s="4"/>
      <c r="O77" s="231"/>
      <c r="P77" s="206"/>
    </row>
    <row r="78" spans="1:16" ht="14.25" customHeight="1">
      <c r="A78" s="81"/>
      <c r="B78" s="21">
        <v>85219</v>
      </c>
      <c r="C78" s="356" t="s">
        <v>34</v>
      </c>
      <c r="D78" s="356"/>
      <c r="E78" s="149">
        <f t="shared" si="8"/>
        <v>579988</v>
      </c>
      <c r="F78" s="185">
        <f t="shared" si="9"/>
        <v>579988</v>
      </c>
      <c r="G78" s="52">
        <v>487422</v>
      </c>
      <c r="H78" s="53"/>
      <c r="I78" s="53"/>
      <c r="J78" s="53"/>
      <c r="K78" s="52">
        <v>92566</v>
      </c>
      <c r="L78" s="53"/>
      <c r="M78" s="53"/>
      <c r="N78" s="53"/>
      <c r="O78" s="240"/>
      <c r="P78" s="213"/>
    </row>
    <row r="79" spans="1:16" ht="25.5" customHeight="1">
      <c r="A79" s="12"/>
      <c r="B79" s="42">
        <v>85228</v>
      </c>
      <c r="C79" s="357" t="s">
        <v>35</v>
      </c>
      <c r="D79" s="358"/>
      <c r="E79" s="130">
        <f t="shared" si="8"/>
        <v>100068</v>
      </c>
      <c r="F79" s="186">
        <f t="shared" si="9"/>
        <v>100068</v>
      </c>
      <c r="G79" s="56">
        <v>100068</v>
      </c>
      <c r="H79" s="57"/>
      <c r="I79" s="57"/>
      <c r="J79" s="57"/>
      <c r="K79" s="56"/>
      <c r="L79" s="4"/>
      <c r="M79" s="4"/>
      <c r="N79" s="4"/>
      <c r="O79" s="231"/>
      <c r="P79" s="206"/>
    </row>
    <row r="80" spans="1:16" ht="18" customHeight="1" hidden="1" thickBot="1">
      <c r="A80" s="12"/>
      <c r="B80" s="42"/>
      <c r="C80" s="361"/>
      <c r="D80" s="362"/>
      <c r="E80" s="130"/>
      <c r="F80" s="186"/>
      <c r="G80" s="56"/>
      <c r="H80" s="57"/>
      <c r="I80" s="57"/>
      <c r="J80" s="57"/>
      <c r="K80" s="56"/>
      <c r="L80" s="24"/>
      <c r="M80" s="24"/>
      <c r="N80" s="24"/>
      <c r="O80" s="239"/>
      <c r="P80" s="212"/>
    </row>
    <row r="81" spans="1:16" ht="13.5" customHeight="1" thickBot="1">
      <c r="A81" s="12"/>
      <c r="B81" s="31">
        <v>85295</v>
      </c>
      <c r="C81" s="365" t="s">
        <v>57</v>
      </c>
      <c r="D81" s="366"/>
      <c r="E81" s="130">
        <f t="shared" si="8"/>
        <v>146700</v>
      </c>
      <c r="F81" s="186">
        <f t="shared" si="9"/>
        <v>146700</v>
      </c>
      <c r="G81" s="50"/>
      <c r="H81" s="51"/>
      <c r="I81" s="51"/>
      <c r="J81" s="51"/>
      <c r="K81" s="50">
        <v>146700</v>
      </c>
      <c r="L81" s="24"/>
      <c r="M81" s="24"/>
      <c r="N81" s="24"/>
      <c r="O81" s="239"/>
      <c r="P81" s="212"/>
    </row>
    <row r="82" spans="1:16" ht="27.75" customHeight="1" hidden="1">
      <c r="A82" s="60">
        <v>853</v>
      </c>
      <c r="B82" s="61" t="s">
        <v>10</v>
      </c>
      <c r="C82" s="342" t="s">
        <v>60</v>
      </c>
      <c r="D82" s="343"/>
      <c r="E82" s="150">
        <f aca="true" t="shared" si="10" ref="E82:E88">SUM(F82,O82)</f>
        <v>0</v>
      </c>
      <c r="F82" s="176">
        <f>SUM(H82,K82)</f>
        <v>0</v>
      </c>
      <c r="G82" s="62"/>
      <c r="H82" s="62">
        <f>SUM(H83)</f>
        <v>0</v>
      </c>
      <c r="I82" s="62">
        <f>SUM(I83:I83)</f>
        <v>100000</v>
      </c>
      <c r="J82" s="62">
        <f>SUM(J83:J83)</f>
        <v>100000</v>
      </c>
      <c r="K82" s="62">
        <f>SUM(K83)</f>
        <v>0</v>
      </c>
      <c r="L82" s="63"/>
      <c r="M82" s="63"/>
      <c r="N82" s="63"/>
      <c r="O82" s="241"/>
      <c r="P82" s="205"/>
    </row>
    <row r="83" spans="1:16" ht="26.25" customHeight="1" hidden="1" thickBot="1">
      <c r="A83" s="12"/>
      <c r="B83" s="66">
        <v>85311</v>
      </c>
      <c r="C83" s="359" t="s">
        <v>61</v>
      </c>
      <c r="D83" s="360"/>
      <c r="E83" s="151">
        <f t="shared" si="10"/>
        <v>0</v>
      </c>
      <c r="F83" s="186">
        <f>SUM(H83,K83)</f>
        <v>0</v>
      </c>
      <c r="G83" s="67"/>
      <c r="H83" s="67">
        <v>0</v>
      </c>
      <c r="I83" s="67">
        <v>100000</v>
      </c>
      <c r="J83" s="67">
        <v>100000</v>
      </c>
      <c r="K83" s="67"/>
      <c r="L83" s="66"/>
      <c r="M83" s="10"/>
      <c r="N83" s="10"/>
      <c r="O83" s="236"/>
      <c r="P83" s="209"/>
    </row>
    <row r="84" spans="1:16" ht="27.75" customHeight="1">
      <c r="A84" s="60">
        <v>854</v>
      </c>
      <c r="B84" s="61" t="s">
        <v>10</v>
      </c>
      <c r="C84" s="342" t="s">
        <v>36</v>
      </c>
      <c r="D84" s="343"/>
      <c r="E84" s="150">
        <f t="shared" si="10"/>
        <v>650796</v>
      </c>
      <c r="F84" s="187">
        <f>SUM(G84:N84)</f>
        <v>650796</v>
      </c>
      <c r="G84" s="76">
        <f>SUM(G85:G86)</f>
        <v>340098</v>
      </c>
      <c r="H84" s="76">
        <f>SUM(H85:H86)</f>
        <v>0</v>
      </c>
      <c r="I84" s="106"/>
      <c r="J84" s="106"/>
      <c r="K84" s="76">
        <f>SUM(K85:K88)</f>
        <v>310698</v>
      </c>
      <c r="L84" s="63"/>
      <c r="M84" s="63"/>
      <c r="N84" s="63"/>
      <c r="O84" s="254"/>
      <c r="P84" s="205"/>
    </row>
    <row r="85" spans="1:16" ht="13.5" customHeight="1">
      <c r="A85" s="12"/>
      <c r="B85" s="11">
        <v>85401</v>
      </c>
      <c r="C85" s="353" t="s">
        <v>37</v>
      </c>
      <c r="D85" s="353"/>
      <c r="E85" s="133">
        <f t="shared" si="10"/>
        <v>389070</v>
      </c>
      <c r="F85" s="183">
        <f>SUM(G85:N85)</f>
        <v>389070</v>
      </c>
      <c r="G85" s="45">
        <v>329970</v>
      </c>
      <c r="H85" s="44"/>
      <c r="I85" s="44"/>
      <c r="J85" s="44"/>
      <c r="K85" s="45">
        <v>59100</v>
      </c>
      <c r="L85" s="4"/>
      <c r="M85" s="4"/>
      <c r="N85" s="4"/>
      <c r="O85" s="231"/>
      <c r="P85" s="206"/>
    </row>
    <row r="86" spans="1:16" ht="12.75" customHeight="1">
      <c r="A86" s="12"/>
      <c r="B86" s="64">
        <v>85415</v>
      </c>
      <c r="C86" s="346" t="s">
        <v>38</v>
      </c>
      <c r="D86" s="346"/>
      <c r="E86" s="141">
        <f t="shared" si="10"/>
        <v>259126</v>
      </c>
      <c r="F86" s="188">
        <f>SUM(G86:N86)</f>
        <v>259126</v>
      </c>
      <c r="G86" s="10">
        <v>10128</v>
      </c>
      <c r="H86" s="9"/>
      <c r="I86" s="10"/>
      <c r="J86" s="10"/>
      <c r="K86" s="9">
        <v>248998</v>
      </c>
      <c r="L86" s="10"/>
      <c r="M86" s="10"/>
      <c r="N86" s="10"/>
      <c r="O86" s="246"/>
      <c r="P86" s="209"/>
    </row>
    <row r="87" spans="1:16" ht="12.75" customHeight="1" hidden="1">
      <c r="A87" s="12"/>
      <c r="B87" s="64">
        <v>85417</v>
      </c>
      <c r="C87" s="363" t="s">
        <v>69</v>
      </c>
      <c r="D87" s="364"/>
      <c r="E87" s="141">
        <f t="shared" si="10"/>
        <v>0</v>
      </c>
      <c r="F87" s="188">
        <f>SUM(G87:N87)</f>
        <v>0</v>
      </c>
      <c r="G87" s="10"/>
      <c r="H87" s="9"/>
      <c r="I87" s="10"/>
      <c r="J87" s="10"/>
      <c r="K87" s="9"/>
      <c r="L87" s="10"/>
      <c r="M87" s="10"/>
      <c r="N87" s="10"/>
      <c r="O87" s="246"/>
      <c r="P87" s="209"/>
    </row>
    <row r="88" spans="1:16" ht="24" customHeight="1" thickBot="1">
      <c r="A88" s="12"/>
      <c r="B88" s="31">
        <v>85446</v>
      </c>
      <c r="C88" s="317" t="s">
        <v>31</v>
      </c>
      <c r="D88" s="318"/>
      <c r="E88" s="152">
        <f t="shared" si="10"/>
        <v>2600</v>
      </c>
      <c r="F88" s="189">
        <f>SUM(G88:N88)</f>
        <v>2600</v>
      </c>
      <c r="G88" s="33"/>
      <c r="H88" s="34"/>
      <c r="I88" s="33"/>
      <c r="J88" s="33"/>
      <c r="K88" s="34">
        <v>2600</v>
      </c>
      <c r="L88" s="33"/>
      <c r="M88" s="33"/>
      <c r="N88" s="33"/>
      <c r="O88" s="232"/>
      <c r="P88" s="203"/>
    </row>
    <row r="89" spans="1:16" ht="26.25" customHeight="1">
      <c r="A89" s="60">
        <v>900</v>
      </c>
      <c r="B89" s="61" t="s">
        <v>10</v>
      </c>
      <c r="C89" s="418" t="s">
        <v>39</v>
      </c>
      <c r="D89" s="419"/>
      <c r="E89" s="124">
        <v>886854</v>
      </c>
      <c r="F89" s="176">
        <f aca="true" t="shared" si="11" ref="F89:F96">SUM(G89,H89,K89,L89,N89)</f>
        <v>806854</v>
      </c>
      <c r="G89" s="62">
        <f>SUM(G92,G93,G96)</f>
        <v>0</v>
      </c>
      <c r="H89" s="62">
        <f>SUM(H90:H96)</f>
        <v>59451</v>
      </c>
      <c r="I89" s="62">
        <f>SUM(I92,I93,I96)</f>
        <v>0</v>
      </c>
      <c r="J89" s="62">
        <f>SUM(J92,J93,J96)</f>
        <v>0</v>
      </c>
      <c r="K89" s="62">
        <v>747403</v>
      </c>
      <c r="L89" s="62"/>
      <c r="M89" s="62"/>
      <c r="N89" s="62"/>
      <c r="O89" s="241">
        <f>SUM(O91:O96)</f>
        <v>80000</v>
      </c>
      <c r="P89" s="219"/>
    </row>
    <row r="90" spans="1:16" s="115" customFormat="1" ht="14.25" customHeight="1">
      <c r="A90" s="120"/>
      <c r="B90" s="77">
        <v>90002</v>
      </c>
      <c r="C90" s="411" t="s">
        <v>89</v>
      </c>
      <c r="D90" s="412"/>
      <c r="E90" s="153">
        <v>137854</v>
      </c>
      <c r="F90" s="190">
        <v>137854</v>
      </c>
      <c r="G90" s="78" t="s">
        <v>90</v>
      </c>
      <c r="H90" s="78">
        <v>57451</v>
      </c>
      <c r="I90" s="78"/>
      <c r="J90" s="78"/>
      <c r="K90" s="78">
        <v>80403</v>
      </c>
      <c r="L90" s="78"/>
      <c r="M90" s="78"/>
      <c r="N90" s="78"/>
      <c r="O90" s="253"/>
      <c r="P90" s="220"/>
    </row>
    <row r="91" spans="1:16" ht="16.5" customHeight="1">
      <c r="A91" s="25"/>
      <c r="B91" s="43">
        <v>90003</v>
      </c>
      <c r="C91" s="347" t="s">
        <v>66</v>
      </c>
      <c r="D91" s="348"/>
      <c r="E91" s="141">
        <f aca="true" t="shared" si="12" ref="E91:E96">SUM(F91,O91)</f>
        <v>30000</v>
      </c>
      <c r="F91" s="174">
        <v>30000</v>
      </c>
      <c r="G91" s="14"/>
      <c r="H91" s="14"/>
      <c r="I91" s="14"/>
      <c r="J91" s="14"/>
      <c r="K91" s="22">
        <v>30000</v>
      </c>
      <c r="L91" s="14"/>
      <c r="M91" s="14"/>
      <c r="N91" s="14"/>
      <c r="O91" s="248"/>
      <c r="P91" s="208"/>
    </row>
    <row r="92" spans="1:16" ht="15" customHeight="1">
      <c r="A92" s="12"/>
      <c r="B92" s="3">
        <v>90013</v>
      </c>
      <c r="C92" s="352" t="s">
        <v>40</v>
      </c>
      <c r="D92" s="352"/>
      <c r="E92" s="141">
        <f t="shared" si="12"/>
        <v>28000</v>
      </c>
      <c r="F92" s="174">
        <f t="shared" si="11"/>
        <v>28000</v>
      </c>
      <c r="G92" s="4"/>
      <c r="H92" s="6"/>
      <c r="I92" s="4"/>
      <c r="J92" s="4"/>
      <c r="K92" s="6">
        <v>28000</v>
      </c>
      <c r="L92" s="4"/>
      <c r="M92" s="4"/>
      <c r="N92" s="4"/>
      <c r="O92" s="231"/>
      <c r="P92" s="206"/>
    </row>
    <row r="93" spans="1:16" ht="12.75" customHeight="1">
      <c r="A93" s="12"/>
      <c r="B93" s="3">
        <v>90015</v>
      </c>
      <c r="C93" s="352" t="s">
        <v>41</v>
      </c>
      <c r="D93" s="352"/>
      <c r="E93" s="141">
        <f t="shared" si="12"/>
        <v>580000</v>
      </c>
      <c r="F93" s="177">
        <f t="shared" si="11"/>
        <v>530000</v>
      </c>
      <c r="G93" s="4"/>
      <c r="H93" s="4"/>
      <c r="I93" s="4"/>
      <c r="J93" s="4"/>
      <c r="K93" s="6">
        <v>530000</v>
      </c>
      <c r="L93" s="4"/>
      <c r="M93" s="4"/>
      <c r="N93" s="4"/>
      <c r="O93" s="229">
        <v>50000</v>
      </c>
      <c r="P93" s="206"/>
    </row>
    <row r="94" spans="1:16" ht="37.5" customHeight="1">
      <c r="A94" s="12"/>
      <c r="B94" s="11">
        <v>90019</v>
      </c>
      <c r="C94" s="295" t="s">
        <v>62</v>
      </c>
      <c r="D94" s="287"/>
      <c r="E94" s="133">
        <f t="shared" si="12"/>
        <v>4000</v>
      </c>
      <c r="F94" s="165">
        <f t="shared" si="11"/>
        <v>4000</v>
      </c>
      <c r="G94" s="44"/>
      <c r="H94" s="44"/>
      <c r="I94" s="44"/>
      <c r="J94" s="44"/>
      <c r="K94" s="45">
        <v>4000</v>
      </c>
      <c r="L94" s="4"/>
      <c r="M94" s="4"/>
      <c r="N94" s="4"/>
      <c r="O94" s="229"/>
      <c r="P94" s="206"/>
    </row>
    <row r="95" spans="1:16" ht="36.75" customHeight="1">
      <c r="A95" s="12"/>
      <c r="B95" s="43">
        <v>90020</v>
      </c>
      <c r="C95" s="295" t="s">
        <v>85</v>
      </c>
      <c r="D95" s="287"/>
      <c r="E95" s="133">
        <f t="shared" si="12"/>
        <v>3000</v>
      </c>
      <c r="F95" s="165">
        <f t="shared" si="11"/>
        <v>3000</v>
      </c>
      <c r="G95" s="4"/>
      <c r="H95" s="6"/>
      <c r="I95" s="4"/>
      <c r="J95" s="4"/>
      <c r="K95" s="45">
        <v>3000</v>
      </c>
      <c r="L95" s="4"/>
      <c r="M95" s="4"/>
      <c r="N95" s="4"/>
      <c r="O95" s="231"/>
      <c r="P95" s="206"/>
    </row>
    <row r="96" spans="1:16" ht="15" customHeight="1" thickBot="1">
      <c r="A96" s="35"/>
      <c r="B96" s="31">
        <v>90095</v>
      </c>
      <c r="C96" s="340" t="s">
        <v>57</v>
      </c>
      <c r="D96" s="341"/>
      <c r="E96" s="154">
        <f t="shared" si="12"/>
        <v>104000</v>
      </c>
      <c r="F96" s="168">
        <f t="shared" si="11"/>
        <v>74000</v>
      </c>
      <c r="G96" s="50"/>
      <c r="H96" s="50">
        <v>2000</v>
      </c>
      <c r="I96" s="51"/>
      <c r="J96" s="51"/>
      <c r="K96" s="50">
        <v>72000</v>
      </c>
      <c r="L96" s="33"/>
      <c r="M96" s="33"/>
      <c r="N96" s="33"/>
      <c r="O96" s="227">
        <v>30000</v>
      </c>
      <c r="P96" s="203"/>
    </row>
    <row r="97" spans="1:16" ht="15" customHeight="1" thickBot="1" thickTop="1">
      <c r="A97" s="74">
        <v>1</v>
      </c>
      <c r="B97" s="74">
        <v>2</v>
      </c>
      <c r="C97" s="349">
        <v>3</v>
      </c>
      <c r="D97" s="350"/>
      <c r="E97" s="147">
        <v>4</v>
      </c>
      <c r="F97" s="181">
        <v>5</v>
      </c>
      <c r="G97" s="75">
        <v>6</v>
      </c>
      <c r="H97" s="74">
        <v>7</v>
      </c>
      <c r="I97" s="74"/>
      <c r="J97" s="74"/>
      <c r="K97" s="75">
        <v>8</v>
      </c>
      <c r="L97" s="74">
        <v>9</v>
      </c>
      <c r="M97" s="74"/>
      <c r="N97" s="74">
        <v>10</v>
      </c>
      <c r="O97" s="252">
        <v>11</v>
      </c>
      <c r="P97" s="218"/>
    </row>
    <row r="98" spans="1:16" ht="26.25" customHeight="1" thickTop="1">
      <c r="A98" s="25">
        <v>921</v>
      </c>
      <c r="B98" s="30" t="s">
        <v>10</v>
      </c>
      <c r="C98" s="342" t="s">
        <v>42</v>
      </c>
      <c r="D98" s="343"/>
      <c r="E98" s="155">
        <f>SUM(F98,O98)</f>
        <v>963500</v>
      </c>
      <c r="F98" s="173">
        <f>SUM(G98:N98)</f>
        <v>939500</v>
      </c>
      <c r="G98" s="54"/>
      <c r="H98" s="54">
        <f>SUM(H99:H103)</f>
        <v>939500</v>
      </c>
      <c r="I98" s="54">
        <f>SUM(I100:I101)</f>
        <v>0</v>
      </c>
      <c r="J98" s="54">
        <f>SUM(J100:J101)</f>
        <v>0</v>
      </c>
      <c r="K98" s="54">
        <f>SUM(K99:K101)</f>
        <v>0</v>
      </c>
      <c r="L98" s="104"/>
      <c r="M98" s="104"/>
      <c r="N98" s="104"/>
      <c r="O98" s="233">
        <f>SUM(O99:O103)</f>
        <v>24000</v>
      </c>
      <c r="P98" s="221"/>
    </row>
    <row r="99" spans="1:16" ht="26.25" customHeight="1" hidden="1">
      <c r="A99" s="277"/>
      <c r="B99" s="77">
        <v>92105</v>
      </c>
      <c r="C99" s="347" t="s">
        <v>67</v>
      </c>
      <c r="D99" s="348"/>
      <c r="E99" s="133">
        <f>SUM(F99,O99)</f>
        <v>0</v>
      </c>
      <c r="F99" s="174"/>
      <c r="G99" s="54"/>
      <c r="H99" s="105"/>
      <c r="I99" s="54"/>
      <c r="J99" s="54"/>
      <c r="K99" s="78">
        <v>0</v>
      </c>
      <c r="L99" s="104"/>
      <c r="M99" s="104"/>
      <c r="N99" s="104"/>
      <c r="O99" s="253"/>
      <c r="P99" s="221"/>
    </row>
    <row r="100" spans="1:16" ht="12.75">
      <c r="A100" s="273"/>
      <c r="B100" s="11">
        <v>92109</v>
      </c>
      <c r="C100" s="344" t="s">
        <v>43</v>
      </c>
      <c r="D100" s="345"/>
      <c r="E100" s="141">
        <f>SUM(F100,O100)</f>
        <v>446500</v>
      </c>
      <c r="F100" s="174">
        <f>SUM(G100:N100)</f>
        <v>422500</v>
      </c>
      <c r="G100" s="6"/>
      <c r="H100" s="6">
        <v>422500</v>
      </c>
      <c r="I100" s="4"/>
      <c r="J100" s="4"/>
      <c r="K100" s="6">
        <v>0</v>
      </c>
      <c r="L100" s="4"/>
      <c r="M100" s="4"/>
      <c r="N100" s="4"/>
      <c r="O100" s="228">
        <v>24000</v>
      </c>
      <c r="P100" s="206"/>
    </row>
    <row r="101" spans="1:16" ht="12.75">
      <c r="A101" s="273"/>
      <c r="B101" s="64">
        <v>92116</v>
      </c>
      <c r="C101" s="346" t="s">
        <v>44</v>
      </c>
      <c r="D101" s="346"/>
      <c r="E101" s="126">
        <f>SUM(F101,O101)</f>
        <v>417000</v>
      </c>
      <c r="F101" s="177">
        <f>SUM(G101:N101)</f>
        <v>417000</v>
      </c>
      <c r="G101" s="23"/>
      <c r="H101" s="23">
        <v>417000</v>
      </c>
      <c r="I101" s="91"/>
      <c r="J101" s="91"/>
      <c r="K101" s="23">
        <v>0</v>
      </c>
      <c r="L101" s="92"/>
      <c r="M101" s="92"/>
      <c r="N101" s="92"/>
      <c r="O101" s="255"/>
      <c r="P101" s="222"/>
    </row>
    <row r="102" spans="1:17" ht="12.75">
      <c r="A102" s="271"/>
      <c r="B102" s="265">
        <v>92120</v>
      </c>
      <c r="C102" s="291" t="s">
        <v>94</v>
      </c>
      <c r="D102" s="292"/>
      <c r="E102" s="265">
        <v>100000</v>
      </c>
      <c r="F102" s="265"/>
      <c r="G102" s="265"/>
      <c r="H102" s="265">
        <v>100000</v>
      </c>
      <c r="I102" s="265"/>
      <c r="J102" s="265"/>
      <c r="K102" s="265"/>
      <c r="L102" s="265"/>
      <c r="M102" s="265"/>
      <c r="N102" s="265"/>
      <c r="O102" s="265"/>
      <c r="Q102" s="278"/>
    </row>
    <row r="103" spans="1:16" ht="1.5" customHeight="1" thickBot="1">
      <c r="A103" s="272"/>
      <c r="B103" s="36"/>
      <c r="C103" s="336"/>
      <c r="D103" s="337"/>
      <c r="E103" s="126"/>
      <c r="F103" s="163"/>
      <c r="G103" s="32"/>
      <c r="H103" s="32"/>
      <c r="I103" s="37"/>
      <c r="J103" s="37"/>
      <c r="K103" s="32"/>
      <c r="L103" s="38"/>
      <c r="M103" s="38"/>
      <c r="N103" s="38"/>
      <c r="O103" s="256"/>
      <c r="P103" s="223"/>
    </row>
    <row r="104" spans="1:16" ht="12.75">
      <c r="A104" s="276">
        <v>926</v>
      </c>
      <c r="B104" s="29" t="s">
        <v>10</v>
      </c>
      <c r="C104" s="333" t="s">
        <v>45</v>
      </c>
      <c r="D104" s="333"/>
      <c r="E104" s="127">
        <v>383000</v>
      </c>
      <c r="F104" s="167">
        <f>SUM(G104,K104,H104)</f>
        <v>234300</v>
      </c>
      <c r="G104" s="14">
        <f>SUM(G105:G107)</f>
        <v>20000</v>
      </c>
      <c r="H104" s="14">
        <f>SUM(H106:H107)</f>
        <v>100000</v>
      </c>
      <c r="I104" s="14" t="e">
        <f>SUM(#REF!,I106)</f>
        <v>#REF!</v>
      </c>
      <c r="J104" s="14" t="e">
        <f>SUM(#REF!,J106)</f>
        <v>#REF!</v>
      </c>
      <c r="K104" s="14">
        <f>K105+K106+K107</f>
        <v>114300</v>
      </c>
      <c r="L104" s="15"/>
      <c r="M104" s="15"/>
      <c r="N104" s="15"/>
      <c r="O104" s="248">
        <f>SUM(O105:O107)</f>
        <v>148700</v>
      </c>
      <c r="P104" s="208"/>
    </row>
    <row r="105" spans="1:16" s="115" customFormat="1" ht="12.75">
      <c r="A105" s="274"/>
      <c r="B105" s="102">
        <v>92601</v>
      </c>
      <c r="C105" s="113" t="s">
        <v>87</v>
      </c>
      <c r="D105" s="113"/>
      <c r="E105" s="126">
        <f>SUM(F105,O105)</f>
        <v>16000</v>
      </c>
      <c r="F105" s="191">
        <f>SUM(G105:K105)</f>
        <v>16000</v>
      </c>
      <c r="G105" s="103"/>
      <c r="H105" s="103"/>
      <c r="I105" s="103"/>
      <c r="J105" s="103"/>
      <c r="K105" s="103">
        <v>16000</v>
      </c>
      <c r="L105" s="114"/>
      <c r="M105" s="114"/>
      <c r="N105" s="114"/>
      <c r="O105" s="257"/>
      <c r="P105" s="224"/>
    </row>
    <row r="106" spans="1:16" ht="17.25" customHeight="1">
      <c r="A106" s="275"/>
      <c r="B106" s="64">
        <v>92605</v>
      </c>
      <c r="C106" s="338" t="s">
        <v>65</v>
      </c>
      <c r="D106" s="338"/>
      <c r="E106" s="126">
        <f>SUM(F106,O106)</f>
        <v>213300</v>
      </c>
      <c r="F106" s="159">
        <f>SUM(G106:N106)</f>
        <v>213300</v>
      </c>
      <c r="G106" s="9">
        <v>20000</v>
      </c>
      <c r="H106" s="9">
        <v>100000</v>
      </c>
      <c r="I106" s="10"/>
      <c r="J106" s="10"/>
      <c r="K106" s="9">
        <v>93300</v>
      </c>
      <c r="L106" s="10"/>
      <c r="M106" s="10"/>
      <c r="N106" s="10"/>
      <c r="O106" s="244"/>
      <c r="P106" s="209"/>
    </row>
    <row r="107" spans="1:16" ht="13.5" thickBot="1">
      <c r="A107" s="82"/>
      <c r="B107" s="93">
        <v>92695</v>
      </c>
      <c r="C107" s="339" t="s">
        <v>57</v>
      </c>
      <c r="D107" s="339"/>
      <c r="E107" s="156">
        <f>SUM(F107,O107)</f>
        <v>153700</v>
      </c>
      <c r="F107" s="163">
        <f>SUM(G107:N107)</f>
        <v>5000</v>
      </c>
      <c r="G107" s="33"/>
      <c r="H107" s="34"/>
      <c r="I107" s="33"/>
      <c r="J107" s="33"/>
      <c r="K107" s="34">
        <v>5000</v>
      </c>
      <c r="L107" s="33"/>
      <c r="M107" s="33"/>
      <c r="N107" s="33"/>
      <c r="O107" s="232">
        <v>148700</v>
      </c>
      <c r="P107" s="203"/>
    </row>
    <row r="108" spans="3:16" ht="13.5" thickTop="1">
      <c r="C108" s="335"/>
      <c r="D108" s="335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3:16" ht="12.75">
      <c r="C109" s="335"/>
      <c r="D109" s="335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3:16" ht="12.75">
      <c r="C110" s="335"/>
      <c r="D110" s="335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3:16" ht="12.75">
      <c r="C111" s="335"/>
      <c r="D111" s="335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3:16" ht="12.75">
      <c r="C112" s="335"/>
      <c r="D112" s="335"/>
      <c r="E112" s="121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3:16" ht="12.75">
      <c r="C113" s="335"/>
      <c r="D113" s="335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3:16" ht="12.75">
      <c r="C114" s="335"/>
      <c r="D114" s="335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3:16" ht="12.75">
      <c r="C115" s="335"/>
      <c r="D115" s="335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3:16" ht="12.75">
      <c r="C116" s="335"/>
      <c r="D116" s="335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3:16" ht="12.75">
      <c r="C117" s="335"/>
      <c r="D117" s="335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3:16" ht="12.75">
      <c r="C118" s="335"/>
      <c r="D118" s="335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3:16" ht="12.75">
      <c r="C119" s="335"/>
      <c r="D119" s="335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3:16" ht="12.75">
      <c r="C120" s="335"/>
      <c r="D120" s="335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3:16" ht="12.75">
      <c r="C121" s="335"/>
      <c r="D121" s="335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3:16" ht="12.75">
      <c r="C122" s="335"/>
      <c r="D122" s="335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3:16" ht="12.75">
      <c r="C123" s="335"/>
      <c r="D123" s="335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3:16" ht="12.75">
      <c r="C124" s="335"/>
      <c r="D124" s="335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3:16" ht="12.75">
      <c r="C125" s="335"/>
      <c r="D125" s="335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3:16" ht="12.75">
      <c r="C126" s="335"/>
      <c r="D126" s="335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3:16" ht="12.75">
      <c r="C127" s="335"/>
      <c r="D127" s="335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3:16" ht="12.75">
      <c r="C128" s="335"/>
      <c r="D128" s="335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3:16" ht="12.75">
      <c r="C129" s="335"/>
      <c r="D129" s="335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3:16" ht="12.75">
      <c r="C130" s="335"/>
      <c r="D130" s="335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3:16" ht="12.75">
      <c r="C131" s="335"/>
      <c r="D131" s="335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3:16" ht="12.75">
      <c r="C132" s="335"/>
      <c r="D132" s="335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3:16" ht="12.75">
      <c r="C133" s="335"/>
      <c r="D133" s="335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3:16" ht="12.75">
      <c r="C134" s="335"/>
      <c r="D134" s="335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3:16" ht="12.75">
      <c r="C135" s="1"/>
      <c r="D135" s="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5:16" ht="12.75"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5:16" ht="12.75"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</sheetData>
  <mergeCells count="139">
    <mergeCell ref="C90:D90"/>
    <mergeCell ref="C54:D54"/>
    <mergeCell ref="C48:D48"/>
    <mergeCell ref="C52:D52"/>
    <mergeCell ref="C50:D50"/>
    <mergeCell ref="C51:D51"/>
    <mergeCell ref="C86:D86"/>
    <mergeCell ref="C89:D89"/>
    <mergeCell ref="C70:D70"/>
    <mergeCell ref="C74:D74"/>
    <mergeCell ref="C92:D92"/>
    <mergeCell ref="C60:D60"/>
    <mergeCell ref="C61:D61"/>
    <mergeCell ref="C73:D73"/>
    <mergeCell ref="C69:D69"/>
    <mergeCell ref="C62:D62"/>
    <mergeCell ref="C65:D65"/>
    <mergeCell ref="C91:D91"/>
    <mergeCell ref="C84:D84"/>
    <mergeCell ref="C85:D85"/>
    <mergeCell ref="C22:D22"/>
    <mergeCell ref="C23:D23"/>
    <mergeCell ref="C26:D26"/>
    <mergeCell ref="C24:D24"/>
    <mergeCell ref="C25:D25"/>
    <mergeCell ref="B7:B9"/>
    <mergeCell ref="C44:D44"/>
    <mergeCell ref="C27:D27"/>
    <mergeCell ref="C28:D28"/>
    <mergeCell ref="C10:D10"/>
    <mergeCell ref="C31:D31"/>
    <mergeCell ref="C30:D30"/>
    <mergeCell ref="C43:D43"/>
    <mergeCell ref="C42:D42"/>
    <mergeCell ref="C29:D29"/>
    <mergeCell ref="O5:O6"/>
    <mergeCell ref="C11:D11"/>
    <mergeCell ref="C12:D12"/>
    <mergeCell ref="E7:E9"/>
    <mergeCell ref="O10:P10"/>
    <mergeCell ref="G5:G6"/>
    <mergeCell ref="N5:N6"/>
    <mergeCell ref="F7:P9"/>
    <mergeCell ref="A3:E6"/>
    <mergeCell ref="A7:A9"/>
    <mergeCell ref="F3:P3"/>
    <mergeCell ref="G4:N4"/>
    <mergeCell ref="C39:D39"/>
    <mergeCell ref="C38:D38"/>
    <mergeCell ref="C32:D32"/>
    <mergeCell ref="C33:D33"/>
    <mergeCell ref="C34:D34"/>
    <mergeCell ref="C35:D35"/>
    <mergeCell ref="C18:D18"/>
    <mergeCell ref="P5:P6"/>
    <mergeCell ref="C75:D75"/>
    <mergeCell ref="C80:D80"/>
    <mergeCell ref="C87:D87"/>
    <mergeCell ref="C81:D81"/>
    <mergeCell ref="C72:D72"/>
    <mergeCell ref="C93:D93"/>
    <mergeCell ref="C95:D95"/>
    <mergeCell ref="C76:D76"/>
    <mergeCell ref="C82:D82"/>
    <mergeCell ref="C77:D77"/>
    <mergeCell ref="C78:D78"/>
    <mergeCell ref="C79:D79"/>
    <mergeCell ref="C83:D83"/>
    <mergeCell ref="C94:D94"/>
    <mergeCell ref="C88:D88"/>
    <mergeCell ref="C104:D104"/>
    <mergeCell ref="C106:D106"/>
    <mergeCell ref="C107:D107"/>
    <mergeCell ref="C96:D96"/>
    <mergeCell ref="C98:D98"/>
    <mergeCell ref="C100:D100"/>
    <mergeCell ref="C101:D101"/>
    <mergeCell ref="C99:D99"/>
    <mergeCell ref="C97:D97"/>
    <mergeCell ref="C103:D103"/>
    <mergeCell ref="C108:D108"/>
    <mergeCell ref="C109:D109"/>
    <mergeCell ref="C110:D110"/>
    <mergeCell ref="C111:D111"/>
    <mergeCell ref="C127:D127"/>
    <mergeCell ref="C134:D134"/>
    <mergeCell ref="C128:D128"/>
    <mergeCell ref="C129:D129"/>
    <mergeCell ref="C130:D130"/>
    <mergeCell ref="C131:D131"/>
    <mergeCell ref="C132:D132"/>
    <mergeCell ref="C133:D133"/>
    <mergeCell ref="C125:D125"/>
    <mergeCell ref="C126:D126"/>
    <mergeCell ref="C122:D122"/>
    <mergeCell ref="C123:D123"/>
    <mergeCell ref="C124:D124"/>
    <mergeCell ref="C120:D120"/>
    <mergeCell ref="C121:D12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71:D71"/>
    <mergeCell ref="C67:D67"/>
    <mergeCell ref="C55:D55"/>
    <mergeCell ref="C56:D56"/>
    <mergeCell ref="C59:D59"/>
    <mergeCell ref="C57:D57"/>
    <mergeCell ref="C53:D53"/>
    <mergeCell ref="C7:D9"/>
    <mergeCell ref="C16:D16"/>
    <mergeCell ref="C17:D17"/>
    <mergeCell ref="C21:D21"/>
    <mergeCell ref="C13:D13"/>
    <mergeCell ref="C14:D14"/>
    <mergeCell ref="C40:D40"/>
    <mergeCell ref="C36:D36"/>
    <mergeCell ref="C37:D37"/>
    <mergeCell ref="L5:M6"/>
    <mergeCell ref="F5:F6"/>
    <mergeCell ref="H10:J10"/>
    <mergeCell ref="L10:M10"/>
    <mergeCell ref="H5:J6"/>
    <mergeCell ref="K5:K6"/>
    <mergeCell ref="C15:D15"/>
    <mergeCell ref="C102:D102"/>
    <mergeCell ref="C19:D19"/>
    <mergeCell ref="C20:D20"/>
    <mergeCell ref="C41:D41"/>
    <mergeCell ref="C66:D66"/>
    <mergeCell ref="C46:D46"/>
    <mergeCell ref="C45:D45"/>
    <mergeCell ref="C58:D58"/>
    <mergeCell ref="C47:D47"/>
  </mergeCells>
  <printOptions/>
  <pageMargins left="0.17" right="0.5511811023622047" top="0.45" bottom="0.21" header="0.42" footer="0.23"/>
  <pageSetup horizontalDpi="600" verticalDpi="600" orientation="landscape" paperSize="9" scale="96" r:id="rId1"/>
  <rowBreaks count="3" manualBreakCount="3">
    <brk id="38" max="16" man="1"/>
    <brk id="68" max="16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Krystyna Jaranowska</cp:lastModifiedBy>
  <cp:lastPrinted>2008-11-17T11:17:11Z</cp:lastPrinted>
  <dcterms:created xsi:type="dcterms:W3CDTF">2002-10-24T05:15:23Z</dcterms:created>
  <dcterms:modified xsi:type="dcterms:W3CDTF">2008-11-18T08:47:19Z</dcterms:modified>
  <cp:category/>
  <cp:version/>
  <cp:contentType/>
  <cp:contentStatus/>
</cp:coreProperties>
</file>