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1820" windowHeight="6840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<sst xmlns="http://schemas.openxmlformats.org/spreadsheetml/2006/main" count="114" uniqueCount="90">
  <si>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rozdział</t>
  </si>
  <si>
    <t>w tym:</t>
  </si>
  <si>
    <t xml:space="preserve">                                    </t>
  </si>
  <si>
    <t>wydatki bieżące ogółem</t>
  </si>
  <si>
    <t>dotacje</t>
  </si>
  <si>
    <t>inne rzeczowe</t>
  </si>
  <si>
    <t>wydatki na obsługę długu</t>
  </si>
  <si>
    <t>wydatki majątkowe</t>
  </si>
  <si>
    <t>Dział</t>
  </si>
  <si>
    <t>Treść</t>
  </si>
  <si>
    <t>razem</t>
  </si>
  <si>
    <t>kwota w zł</t>
  </si>
  <si>
    <t>Rolnictwo i łowiectwo</t>
  </si>
  <si>
    <t>Transport i łączność</t>
  </si>
  <si>
    <t>Drogi publiczne gminne</t>
  </si>
  <si>
    <t>Gospodarka mieszkaniowa</t>
  </si>
  <si>
    <t>Różne jednostki obsługi gospodarki mieszkaniowej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</si>
  <si>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</si>
  <si>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</si>
  <si>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</si>
  <si>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</si>
  <si>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</si>
  <si>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Rady gmin (miast i miast na prawach powiatu)</t>
  </si>
  <si>
    <t>Bezpieczeństwo publiczne i ochrona przeciwpożarowa</t>
  </si>
  <si>
    <t>Ochotnicze straże pożarne</t>
  </si>
  <si>
    <t>Obsługa długu publicznego</t>
  </si>
  <si>
    <t>Różne rozliczenia</t>
  </si>
  <si>
    <t>Oświata i wychowanie</t>
  </si>
  <si>
    <t>Szkoły podstawowe</t>
  </si>
  <si>
    <t>Gimnazja</t>
  </si>
  <si>
    <t>Dowożenie uczniów do szkół</t>
  </si>
  <si>
    <t>Dokształcanie i doskonalenie nauczycieli</t>
  </si>
  <si>
    <t>Ochrona zdrowia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</si>
  <si>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</si>
  <si>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</si>
  <si>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</si>
  <si>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</si>
  <si>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</si>
  <si>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</si>
  <si>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komunalna i ochrona środowiska</t>
  </si>
  <si>
    <t>Schroniska dla zwierząt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</si>
  <si>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</si>
  <si>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</si>
  <si>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</si>
  <si>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</si>
  <si>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</si>
  <si>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wynagrodzeniai pochodne ogółem</t>
  </si>
  <si>
    <t>związane z progra-mami wie-loletnimi</t>
  </si>
  <si>
    <t>OGÓŁEM</t>
  </si>
  <si>
    <t>Izby Rolnicze</t>
  </si>
  <si>
    <t>010</t>
  </si>
  <si>
    <t>01030</t>
  </si>
  <si>
    <t>Cmentarze</t>
  </si>
  <si>
    <t>Urzędy gmin (miast i miast na prawach powiatu)</t>
  </si>
  <si>
    <t>Przedszkola</t>
  </si>
  <si>
    <t>wydatki z tyt. poręczeń i gwarancji</t>
  </si>
  <si>
    <t xml:space="preserve">Urzędy naczelnych organów władzy państwej, kontroli i ochrony prawa </t>
  </si>
  <si>
    <t>wpływy i wydatki związane z gromadzeniem środków z opłat produktowych</t>
  </si>
  <si>
    <t>Pozostała działalność</t>
  </si>
  <si>
    <t>Pobór podatków, opłat i niepodatkowych należności budżetowych</t>
  </si>
  <si>
    <t>Pomoc społeczna</t>
  </si>
  <si>
    <t>Pozostałe zadania w zakresie polityki społecznej</t>
  </si>
  <si>
    <t>Rehabilitacja zawodowa i społeczna osób niepełnosprawnych</t>
  </si>
  <si>
    <t>Wpływy i wydatki związane z gromadzeniem środków z opłat i kar za korzystanie ze środowiska</t>
  </si>
  <si>
    <t>Gospodarka gruntami i nieruchomościami</t>
  </si>
  <si>
    <t>Dochody od osób prawnych, od osób fizycznych i innych jednostek nieposiadających osobowości prawnej oraz wydatki związane z ich poborem</t>
  </si>
  <si>
    <t>Zadania w zakresie kultury fizycznej i sportu</t>
  </si>
  <si>
    <t>Oczyszczanie miast i wsi</t>
  </si>
  <si>
    <t>Pozostałe zadania w zakresie kultury</t>
  </si>
  <si>
    <t>Składki na ubezp. zdrowotne opłacane za osoby pobierające niektóre świadczenia z pomocy społecznej oraz niektóre świadczenia rodzinne</t>
  </si>
  <si>
    <t>Szkolne schroniska młodzieżowe</t>
  </si>
  <si>
    <t>pozostała działalność</t>
  </si>
  <si>
    <t>Urzędy naczelnych organów władzy państwowej, kontroli i ochrony prawa oraz sądownictwa</t>
  </si>
  <si>
    <t xml:space="preserve">Rezerwy ogólne i celowe w tym: - rezerwa ogólna 40 000 </t>
  </si>
  <si>
    <t>Oddziały przedszkolne w szkołach podstawowych</t>
  </si>
  <si>
    <t>Domy pomocy społecznej</t>
  </si>
  <si>
    <t>Przeciwdziałanie alkoholizmowi</t>
  </si>
  <si>
    <t>Zasiłki i pomoc w naturze oraz składki na ubezpieczenia emerytalne i rentowe</t>
  </si>
  <si>
    <t xml:space="preserve">  Plan wydatków  na 2006   rok</t>
  </si>
  <si>
    <t>Zwalczanie narkomanii</t>
  </si>
  <si>
    <t>Promocja jednostek samorządu terytorialnego</t>
  </si>
  <si>
    <t>01010</t>
  </si>
  <si>
    <t>Infrastruktura wodociągowa i sanitacyjna wsi</t>
  </si>
  <si>
    <t>Turystyka</t>
  </si>
  <si>
    <t>Zadania w zakresie upowszechniania turystyki</t>
  </si>
  <si>
    <t>Obsługa papierów wartościowych, kredytów i pożyczek jednostek samorządu terytorialnego w tym:                       A) odsetki od pożyczek i kredytów                 - 120 000zł;                                                 B) wydatki na pomoc finansowa między jst na dofinansowanie własnych zadań bieżących - 58 416zł</t>
  </si>
  <si>
    <t>Ośrodki wsparcia</t>
  </si>
  <si>
    <t>Komendy wojewódzkie Policji</t>
  </si>
  <si>
    <t>Świadczenia rodzinne zaliczki alimentacyjne oraz składki na ubezpieczenia emerytalne i rentowe z ubezpieczenia społecznego</t>
  </si>
  <si>
    <t xml:space="preserve">Zał. nr 2do Uchwały Rady Gminy Kwidzyn Nr XXX/ 211 /06  z dnia 14 stycznia 2006r.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</si>
</sst>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</numFmts>
  <fonts count="16">
    <font>
      <sz val="10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 CE"/>
      <family val="0"/>
    </font>
    <font>
      <b/>
      <sz val="6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top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wrapText="1"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3" fontId="1" fillId="0" borderId="19" xfId="0" applyNumberFormat="1" applyFont="1" applyBorder="1" applyAlignment="1">
      <alignment horizontal="right"/>
    </xf>
    <xf numFmtId="0" fontId="0" fillId="0" borderId="25" xfId="0" applyBorder="1" applyAlignment="1">
      <alignment horizontal="center" vertical="top"/>
    </xf>
    <xf numFmtId="3" fontId="0" fillId="0" borderId="25" xfId="0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3" fontId="1" fillId="0" borderId="29" xfId="0" applyNumberFormat="1" applyFont="1" applyBorder="1" applyAlignment="1">
      <alignment horizontal="right"/>
    </xf>
    <xf numFmtId="0" fontId="0" fillId="0" borderId="8" xfId="0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3" fontId="0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3" fontId="0" fillId="0" borderId="4" xfId="0" applyNumberFormat="1" applyBorder="1" applyAlignment="1">
      <alignment horizontal="right" vertical="top"/>
    </xf>
    <xf numFmtId="0" fontId="10" fillId="0" borderId="0" xfId="0" applyFont="1" applyAlignment="1">
      <alignment/>
    </xf>
    <xf numFmtId="3" fontId="1" fillId="0" borderId="8" xfId="0" applyNumberFormat="1" applyFont="1" applyBorder="1" applyAlignment="1">
      <alignment horizontal="right" vertical="top"/>
    </xf>
    <xf numFmtId="3" fontId="1" fillId="0" borderId="19" xfId="0" applyNumberFormat="1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top"/>
    </xf>
    <xf numFmtId="3" fontId="0" fillId="0" borderId="25" xfId="0" applyNumberFormat="1" applyFont="1" applyBorder="1" applyAlignment="1">
      <alignment horizontal="right" vertical="top"/>
    </xf>
    <xf numFmtId="3" fontId="0" fillId="0" borderId="25" xfId="0" applyNumberForma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8" xfId="0" applyNumberFormat="1" applyFont="1" applyBorder="1" applyAlignment="1">
      <alignment horizontal="right" vertical="top"/>
    </xf>
    <xf numFmtId="3" fontId="1" fillId="0" borderId="13" xfId="0" applyNumberFormat="1" applyFont="1" applyBorder="1" applyAlignment="1">
      <alignment horizontal="right" vertical="top"/>
    </xf>
    <xf numFmtId="3" fontId="0" fillId="0" borderId="19" xfId="0" applyNumberFormat="1" applyFont="1" applyBorder="1" applyAlignment="1">
      <alignment horizontal="right" vertical="top"/>
    </xf>
    <xf numFmtId="3" fontId="0" fillId="0" borderId="30" xfId="0" applyNumberFormat="1" applyFont="1" applyBorder="1" applyAlignment="1">
      <alignment horizontal="right" vertical="top"/>
    </xf>
    <xf numFmtId="3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center" vertical="top"/>
    </xf>
    <xf numFmtId="3" fontId="0" fillId="0" borderId="8" xfId="0" applyNumberFormat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1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0" fontId="0" fillId="0" borderId="8" xfId="0" applyBorder="1" applyAlignment="1">
      <alignment vertical="top"/>
    </xf>
    <xf numFmtId="3" fontId="0" fillId="0" borderId="8" xfId="0" applyNumberFormat="1" applyBorder="1" applyAlignment="1">
      <alignment vertical="top"/>
    </xf>
    <xf numFmtId="3" fontId="1" fillId="0" borderId="3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3" fontId="0" fillId="0" borderId="34" xfId="0" applyNumberFormat="1" applyFont="1" applyBorder="1" applyAlignment="1">
      <alignment horizontal="right" vertical="top"/>
    </xf>
    <xf numFmtId="49" fontId="0" fillId="0" borderId="4" xfId="0" applyNumberForma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 vertical="top"/>
    </xf>
    <xf numFmtId="3" fontId="0" fillId="0" borderId="19" xfId="0" applyNumberFormat="1" applyBorder="1" applyAlignment="1">
      <alignment horizontal="right" vertical="top"/>
    </xf>
    <xf numFmtId="0" fontId="14" fillId="0" borderId="35" xfId="0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0" fontId="0" fillId="0" borderId="34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1" fillId="0" borderId="32" xfId="0" applyNumberFormat="1" applyFont="1" applyBorder="1" applyAlignment="1">
      <alignment horizontal="right" vertical="top"/>
    </xf>
    <xf numFmtId="167" fontId="1" fillId="0" borderId="32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1" fillId="0" borderId="29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Border="1" applyAlignment="1">
      <alignment horizontal="right" vertical="top"/>
    </xf>
    <xf numFmtId="3" fontId="0" fillId="0" borderId="27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/>
    </xf>
    <xf numFmtId="3" fontId="1" fillId="0" borderId="24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center" vertical="top"/>
    </xf>
    <xf numFmtId="3" fontId="0" fillId="0" borderId="19" xfId="0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3" fontId="0" fillId="0" borderId="6" xfId="0" applyNumberForma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0" fontId="0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0" fontId="15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0" fontId="0" fillId="0" borderId="6" xfId="0" applyBorder="1" applyAlignment="1">
      <alignment horizontal="center" vertical="top"/>
    </xf>
    <xf numFmtId="0" fontId="1" fillId="0" borderId="29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/>
    </xf>
    <xf numFmtId="49" fontId="0" fillId="0" borderId="8" xfId="0" applyNumberFormat="1" applyBorder="1" applyAlignment="1">
      <alignment horizontal="center" vertical="top" wrapText="1"/>
    </xf>
    <xf numFmtId="3" fontId="0" fillId="0" borderId="9" xfId="0" applyNumberFormat="1" applyBorder="1" applyAlignment="1">
      <alignment horizontal="right" vertical="top"/>
    </xf>
    <xf numFmtId="3" fontId="0" fillId="0" borderId="14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/>
    </xf>
    <xf numFmtId="0" fontId="0" fillId="0" borderId="37" xfId="0" applyBorder="1" applyAlignment="1">
      <alignment vertical="top"/>
    </xf>
    <xf numFmtId="0" fontId="0" fillId="0" borderId="6" xfId="0" applyBorder="1" applyAlignment="1">
      <alignment/>
    </xf>
    <xf numFmtId="0" fontId="0" fillId="0" borderId="38" xfId="0" applyBorder="1" applyAlignment="1">
      <alignment vertical="top"/>
    </xf>
    <xf numFmtId="0" fontId="8" fillId="0" borderId="39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0" fillId="0" borderId="39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39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9" xfId="0" applyFont="1" applyBorder="1" applyAlignment="1">
      <alignment/>
    </xf>
    <xf numFmtId="0" fontId="0" fillId="0" borderId="18" xfId="0" applyBorder="1" applyAlignment="1">
      <alignment/>
    </xf>
    <xf numFmtId="0" fontId="0" fillId="0" borderId="3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8" fillId="0" borderId="39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6" xfId="0" applyBorder="1" applyAlignment="1">
      <alignment vertical="top"/>
    </xf>
    <xf numFmtId="0" fontId="8" fillId="0" borderId="38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Font="1" applyBorder="1" applyAlignment="1">
      <alignment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3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4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39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2" xfId="0" applyBorder="1" applyAlignment="1">
      <alignment wrapText="1"/>
    </xf>
    <xf numFmtId="0" fontId="0" fillId="0" borderId="34" xfId="0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8" fillId="0" borderId="39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9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39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1" fillId="0" borderId="29" xfId="0" applyFont="1" applyBorder="1" applyAlignment="1">
      <alignment/>
    </xf>
    <xf numFmtId="0" fontId="0" fillId="0" borderId="3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5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63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64" xfId="0" applyFont="1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15" fillId="0" borderId="66" xfId="0" applyFont="1" applyBorder="1" applyAlignment="1">
      <alignment vertical="top" wrapText="1"/>
    </xf>
    <xf numFmtId="0" fontId="15" fillId="0" borderId="60" xfId="0" applyFont="1" applyBorder="1" applyAlignment="1">
      <alignment vertical="top" wrapText="1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67" xfId="0" applyFont="1" applyBorder="1" applyAlignment="1">
      <alignment horizontal="left"/>
    </xf>
    <xf numFmtId="0" fontId="1" fillId="0" borderId="3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8" fillId="0" borderId="4" xfId="0" applyFont="1" applyBorder="1" applyAlignment="1">
      <alignment/>
    </xf>
    <xf numFmtId="0" fontId="8" fillId="0" borderId="39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0" fillId="0" borderId="18" xfId="0" applyBorder="1" applyAlignment="1">
      <alignment wrapText="1"/>
    </xf>
    <xf numFmtId="0" fontId="1" fillId="0" borderId="29" xfId="0" applyFont="1" applyBorder="1" applyAlignment="1">
      <alignment vertical="top"/>
    </xf>
    <xf numFmtId="0" fontId="8" fillId="0" borderId="2" xfId="0" applyFont="1" applyBorder="1" applyAlignment="1">
      <alignment/>
    </xf>
    <xf numFmtId="0" fontId="8" fillId="0" borderId="3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6.25390625" style="0" customWidth="1"/>
    <col min="2" max="2" width="7.00390625" style="0" customWidth="1"/>
    <col min="4" max="4" width="20.25390625" style="0" customWidth="1"/>
    <col min="5" max="5" width="11.00390625" style="0" customWidth="1"/>
    <col min="6" max="6" width="11.25390625" style="0" customWidth="1"/>
    <col min="7" max="7" width="13.125" style="0" customWidth="1"/>
    <col min="8" max="8" width="9.875" style="0" customWidth="1"/>
    <col min="9" max="10" width="9.125" style="0" hidden="1" customWidth="1"/>
    <col min="11" max="11" width="11.125" style="0" customWidth="1"/>
    <col min="12" max="12" width="8.625" style="0" customWidth="1"/>
    <col min="13" max="13" width="0.6171875" style="0" hidden="1" customWidth="1"/>
    <col min="14" max="14" width="11.00390625" style="0" customWidth="1"/>
    <col min="15" max="15" width="9.75390625" style="0" customWidth="1"/>
    <col min="16" max="16" width="12.25390625" style="0" hidden="1" customWidth="1"/>
    <col min="17" max="17" width="10.75390625" style="0" customWidth="1"/>
  </cols>
  <sheetData>
    <row r="1" spans="3:7" ht="12.75">
      <c r="C1" s="78"/>
      <c r="G1" t="s">
        <v>89</v>
      </c>
    </row>
    <row r="2" ht="3" customHeight="1" thickBot="1">
      <c r="C2" s="78"/>
    </row>
    <row r="3" spans="1:17" ht="13.5" thickTop="1">
      <c r="A3" s="279" t="s">
        <v>78</v>
      </c>
      <c r="B3" s="280"/>
      <c r="C3" s="280"/>
      <c r="D3" s="280"/>
      <c r="E3" s="281"/>
      <c r="F3" s="225" t="s">
        <v>1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</row>
    <row r="4" spans="1:17" ht="15.75" customHeight="1">
      <c r="A4" s="282"/>
      <c r="B4" s="274"/>
      <c r="C4" s="274"/>
      <c r="D4" s="274"/>
      <c r="E4" s="283"/>
      <c r="F4" s="3" t="s">
        <v>2</v>
      </c>
      <c r="G4" s="228" t="s">
        <v>1</v>
      </c>
      <c r="H4" s="229"/>
      <c r="I4" s="229"/>
      <c r="J4" s="229"/>
      <c r="K4" s="229"/>
      <c r="L4" s="229"/>
      <c r="M4" s="229"/>
      <c r="N4" s="229"/>
      <c r="O4" s="45"/>
      <c r="P4" s="230" t="s">
        <v>1</v>
      </c>
      <c r="Q4" s="231"/>
    </row>
    <row r="5" spans="1:17" ht="12.75" customHeight="1">
      <c r="A5" s="282"/>
      <c r="B5" s="274"/>
      <c r="C5" s="274"/>
      <c r="D5" s="274"/>
      <c r="E5" s="283"/>
      <c r="F5" s="244" t="s">
        <v>3</v>
      </c>
      <c r="G5" s="266" t="s">
        <v>46</v>
      </c>
      <c r="H5" s="247" t="s">
        <v>4</v>
      </c>
      <c r="I5" s="248"/>
      <c r="J5" s="249"/>
      <c r="K5" s="238" t="s">
        <v>5</v>
      </c>
      <c r="L5" s="240" t="s">
        <v>6</v>
      </c>
      <c r="M5" s="241"/>
      <c r="N5" s="238" t="s">
        <v>55</v>
      </c>
      <c r="O5" s="244" t="s">
        <v>7</v>
      </c>
      <c r="P5" s="4"/>
      <c r="Q5" s="5"/>
    </row>
    <row r="6" spans="1:17" ht="50.25" customHeight="1">
      <c r="A6" s="282"/>
      <c r="B6" s="284"/>
      <c r="C6" s="284"/>
      <c r="D6" s="284"/>
      <c r="E6" s="285"/>
      <c r="F6" s="245"/>
      <c r="G6" s="268"/>
      <c r="H6" s="250"/>
      <c r="I6" s="251"/>
      <c r="J6" s="252"/>
      <c r="K6" s="239"/>
      <c r="L6" s="242"/>
      <c r="M6" s="243"/>
      <c r="N6" s="268"/>
      <c r="O6" s="262"/>
      <c r="P6" s="264" t="s">
        <v>47</v>
      </c>
      <c r="Q6" s="269"/>
    </row>
    <row r="7" spans="1:17" ht="12.75">
      <c r="A7" s="286" t="s">
        <v>8</v>
      </c>
      <c r="B7" s="249" t="s">
        <v>0</v>
      </c>
      <c r="C7" s="247" t="s">
        <v>9</v>
      </c>
      <c r="D7" s="249"/>
      <c r="E7" s="266" t="s">
        <v>10</v>
      </c>
      <c r="F7" s="270" t="s">
        <v>11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2"/>
    </row>
    <row r="8" spans="1:17" ht="7.5" customHeight="1" thickBot="1">
      <c r="A8" s="287"/>
      <c r="B8" s="254"/>
      <c r="C8" s="253"/>
      <c r="D8" s="254"/>
      <c r="E8" s="244"/>
      <c r="F8" s="273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</row>
    <row r="9" spans="1:17" ht="0.75" customHeight="1" hidden="1" thickBot="1">
      <c r="A9" s="288"/>
      <c r="B9" s="254"/>
      <c r="C9" s="255"/>
      <c r="D9" s="256"/>
      <c r="E9" s="267"/>
      <c r="F9" s="276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8"/>
    </row>
    <row r="10" spans="1:17" s="2" customFormat="1" ht="9.75" thickBot="1" thickTop="1">
      <c r="A10" s="34">
        <v>1</v>
      </c>
      <c r="B10" s="39">
        <v>2</v>
      </c>
      <c r="C10" s="246">
        <v>3</v>
      </c>
      <c r="D10" s="246"/>
      <c r="E10" s="39">
        <v>4</v>
      </c>
      <c r="F10" s="39">
        <v>5</v>
      </c>
      <c r="G10" s="39">
        <v>6</v>
      </c>
      <c r="H10" s="246">
        <v>7</v>
      </c>
      <c r="I10" s="246"/>
      <c r="J10" s="246"/>
      <c r="K10" s="39">
        <v>8</v>
      </c>
      <c r="L10" s="246">
        <v>9</v>
      </c>
      <c r="M10" s="246"/>
      <c r="N10" s="39">
        <v>10</v>
      </c>
      <c r="O10" s="246">
        <v>11</v>
      </c>
      <c r="P10" s="246"/>
      <c r="Q10" s="40">
        <v>12</v>
      </c>
    </row>
    <row r="11" spans="1:17" s="25" customFormat="1" ht="19.5" customHeight="1" thickBot="1" thickTop="1">
      <c r="A11" s="26"/>
      <c r="B11" s="27"/>
      <c r="C11" s="263" t="s">
        <v>48</v>
      </c>
      <c r="D11" s="263"/>
      <c r="E11" s="28">
        <f>SUM(F11,O11)</f>
        <v>20845000</v>
      </c>
      <c r="F11" s="28">
        <f>SUM(G11,H11,K11,L11)</f>
        <v>18742774</v>
      </c>
      <c r="G11" s="28">
        <f>SUM(G12,G16,G23,G26,G30,G41,G48,G50,G52,G59,G63,G77,G82,G90,G37)</f>
        <v>7778940</v>
      </c>
      <c r="H11" s="28">
        <f>SUM(H21,H30,H52,H75,H77,H82,H90,H95)</f>
        <v>901959</v>
      </c>
      <c r="I11" s="42" t="e">
        <f>SUM(I12,I16,I23,I26,I30,I41,I48,I50,I52,I59,I63,I77,I82,I90,I95)</f>
        <v>#REF!</v>
      </c>
      <c r="J11" s="44" t="e">
        <f>SUM(J12,J16,J23,J26,J30,J41,J48,J50,J52,J59,J63,J77,J82,J90,J95)</f>
        <v>#REF!</v>
      </c>
      <c r="K11" s="28">
        <f>SUM(K12,K16,K23,K26,K30,K37,K41,K46,K50,K48,K52,K59,K63,K75,K77,K82,K90,K95)</f>
        <v>9883459</v>
      </c>
      <c r="L11" s="28">
        <f>SUM(L12,L16,L23,L26,L30,L41,L48,L50,L52,L59,L63,L77,L82,L90,L95)</f>
        <v>178416</v>
      </c>
      <c r="M11" s="43" t="e">
        <f>SUM(M12,M16,M23,M26,M30,#REF!,M41,M48,M50,M52,M59,M63,M77,M82,M90,M95)</f>
        <v>#REF!</v>
      </c>
      <c r="N11" s="28"/>
      <c r="O11" s="28">
        <f>SUM(O12,O16,O23,O26,O30,O41,O48,O50,O52,O59,O75,O77,O82,O90,O63,O95)</f>
        <v>2102226</v>
      </c>
      <c r="P11" s="28"/>
      <c r="Q11" s="41">
        <f>SUM(Q12,Q16,Q23,Q52,Q82,Q90)</f>
        <v>1537226</v>
      </c>
    </row>
    <row r="12" spans="1:17" ht="18" customHeight="1" thickTop="1">
      <c r="A12" s="112" t="s">
        <v>50</v>
      </c>
      <c r="B12" s="113" t="s">
        <v>10</v>
      </c>
      <c r="C12" s="264" t="s">
        <v>12</v>
      </c>
      <c r="D12" s="265"/>
      <c r="E12" s="103">
        <f>SUM(F12,O12)</f>
        <v>765960</v>
      </c>
      <c r="F12" s="146">
        <f aca="true" t="shared" si="0" ref="F12:F30">SUM(G12,H12,K12,L12,N12)</f>
        <v>15960</v>
      </c>
      <c r="G12" s="90"/>
      <c r="H12" s="90">
        <f>SUM(H12,H16,H21,H23,H26,H30,H37,H41,H46,H48,H50,H52,H59,H63,H75,H77,H82,H90,H95)</f>
        <v>0</v>
      </c>
      <c r="I12" s="90">
        <f>SUM(I13,I15)</f>
        <v>0</v>
      </c>
      <c r="J12" s="90">
        <f>SUM(J13,J15)</f>
        <v>0</v>
      </c>
      <c r="K12" s="90">
        <f>SUM(K13,K15)</f>
        <v>15960</v>
      </c>
      <c r="L12" s="23"/>
      <c r="M12" s="23"/>
      <c r="N12" s="23"/>
      <c r="O12" s="22">
        <f>SUM(O14:O15)</f>
        <v>750000</v>
      </c>
      <c r="P12" s="23"/>
      <c r="Q12" s="64">
        <f>SUM(Q14:Q15)</f>
        <v>750000</v>
      </c>
    </row>
    <row r="13" spans="1:17" ht="0.75" customHeight="1" hidden="1">
      <c r="A13" s="19"/>
      <c r="B13" s="115"/>
      <c r="C13" s="260"/>
      <c r="D13" s="261"/>
      <c r="E13" s="118"/>
      <c r="F13" s="37"/>
      <c r="G13" s="7"/>
      <c r="H13" s="7"/>
      <c r="I13" s="7"/>
      <c r="J13" s="7"/>
      <c r="K13" s="11"/>
      <c r="L13" s="7"/>
      <c r="M13" s="7"/>
      <c r="N13" s="7"/>
      <c r="O13" s="77"/>
      <c r="P13" s="76"/>
      <c r="Q13" s="137"/>
    </row>
    <row r="14" spans="1:17" ht="26.25" customHeight="1">
      <c r="A14" s="19"/>
      <c r="B14" s="169" t="s">
        <v>81</v>
      </c>
      <c r="C14" s="260" t="s">
        <v>82</v>
      </c>
      <c r="D14" s="261"/>
      <c r="E14" s="38">
        <f>SUM(F14,O14)</f>
        <v>750000</v>
      </c>
      <c r="F14" s="36"/>
      <c r="G14" s="16"/>
      <c r="H14" s="16"/>
      <c r="I14" s="16"/>
      <c r="J14" s="16"/>
      <c r="K14" s="15"/>
      <c r="L14" s="16"/>
      <c r="M14" s="16"/>
      <c r="N14" s="16"/>
      <c r="O14" s="95">
        <v>750000</v>
      </c>
      <c r="P14" s="96"/>
      <c r="Q14" s="170">
        <v>750000</v>
      </c>
    </row>
    <row r="15" spans="1:17" ht="15.75" customHeight="1" thickBot="1">
      <c r="A15" s="19"/>
      <c r="B15" s="14" t="s">
        <v>51</v>
      </c>
      <c r="C15" s="257" t="s">
        <v>49</v>
      </c>
      <c r="D15" s="258"/>
      <c r="E15" s="38">
        <f>SUM(F15,O15)</f>
        <v>15960</v>
      </c>
      <c r="F15" s="38">
        <v>15960</v>
      </c>
      <c r="G15" s="16"/>
      <c r="H15" s="16"/>
      <c r="I15" s="16"/>
      <c r="J15" s="16"/>
      <c r="K15" s="15">
        <v>15960</v>
      </c>
      <c r="L15" s="16"/>
      <c r="M15" s="16"/>
      <c r="N15" s="16"/>
      <c r="O15" s="15"/>
      <c r="P15" s="16"/>
      <c r="Q15" s="17"/>
    </row>
    <row r="16" spans="1:17" ht="17.25" customHeight="1">
      <c r="A16" s="97">
        <v>600</v>
      </c>
      <c r="B16" s="98" t="s">
        <v>10</v>
      </c>
      <c r="C16" s="259" t="s">
        <v>13</v>
      </c>
      <c r="D16" s="259"/>
      <c r="E16" s="72">
        <f aca="true" t="shared" si="1" ref="E16:E30">SUM(F16,O16)</f>
        <v>1167020</v>
      </c>
      <c r="F16" s="72">
        <f t="shared" si="0"/>
        <v>210000</v>
      </c>
      <c r="G16" s="72"/>
      <c r="H16" s="72"/>
      <c r="I16" s="72">
        <f aca="true" t="shared" si="2" ref="I16:P16">SUM(I18)</f>
        <v>0</v>
      </c>
      <c r="J16" s="72">
        <f t="shared" si="2"/>
        <v>0</v>
      </c>
      <c r="K16" s="72">
        <f t="shared" si="2"/>
        <v>210000</v>
      </c>
      <c r="L16" s="72"/>
      <c r="M16" s="72">
        <f t="shared" si="2"/>
        <v>0</v>
      </c>
      <c r="N16" s="72"/>
      <c r="O16" s="72">
        <f>SUM(O17:O18)</f>
        <v>957020</v>
      </c>
      <c r="P16" s="72">
        <f t="shared" si="2"/>
        <v>0</v>
      </c>
      <c r="Q16" s="132">
        <v>467020</v>
      </c>
    </row>
    <row r="17" spans="1:17" ht="20.25" customHeight="1" hidden="1">
      <c r="A17" s="19"/>
      <c r="B17" s="117"/>
      <c r="C17" s="236"/>
      <c r="D17" s="237"/>
      <c r="E17" s="30"/>
      <c r="F17" s="55"/>
      <c r="G17" s="116"/>
      <c r="H17" s="116"/>
      <c r="I17" s="116"/>
      <c r="J17" s="116"/>
      <c r="K17" s="116"/>
      <c r="L17" s="116"/>
      <c r="M17" s="116"/>
      <c r="N17" s="116"/>
      <c r="O17" s="30"/>
      <c r="P17" s="116"/>
      <c r="Q17" s="119"/>
    </row>
    <row r="18" spans="1:17" ht="15.75" customHeight="1" thickBot="1">
      <c r="A18" s="60"/>
      <c r="B18" s="61">
        <v>60016</v>
      </c>
      <c r="C18" s="233" t="s">
        <v>14</v>
      </c>
      <c r="D18" s="233"/>
      <c r="E18" s="62">
        <f t="shared" si="1"/>
        <v>1167020</v>
      </c>
      <c r="F18" s="57">
        <f t="shared" si="0"/>
        <v>210000</v>
      </c>
      <c r="G18" s="58"/>
      <c r="H18" s="59"/>
      <c r="I18" s="58"/>
      <c r="J18" s="58"/>
      <c r="K18" s="59">
        <v>210000</v>
      </c>
      <c r="L18" s="58"/>
      <c r="M18" s="58"/>
      <c r="N18" s="58"/>
      <c r="O18" s="59">
        <v>957020</v>
      </c>
      <c r="P18" s="58"/>
      <c r="Q18" s="65">
        <v>467020</v>
      </c>
    </row>
    <row r="19" spans="1:17" ht="0.75" customHeight="1" hidden="1" thickBot="1">
      <c r="A19" s="19"/>
      <c r="B19" s="134"/>
      <c r="C19" s="297"/>
      <c r="D19" s="298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132"/>
    </row>
    <row r="20" spans="1:17" ht="27" customHeight="1" hidden="1" thickBot="1">
      <c r="A20" s="19"/>
      <c r="B20" s="94"/>
      <c r="C20" s="219"/>
      <c r="D20" s="220"/>
      <c r="E20" s="89"/>
      <c r="F20" s="89"/>
      <c r="G20" s="135"/>
      <c r="H20" s="135"/>
      <c r="I20" s="135"/>
      <c r="J20" s="135"/>
      <c r="K20" s="136"/>
      <c r="L20" s="116"/>
      <c r="M20" s="116"/>
      <c r="N20" s="116"/>
      <c r="O20" s="30"/>
      <c r="P20" s="116"/>
      <c r="Q20" s="119"/>
    </row>
    <row r="21" spans="1:17" ht="14.25" customHeight="1">
      <c r="A21" s="48">
        <v>630</v>
      </c>
      <c r="B21" s="172" t="s">
        <v>10</v>
      </c>
      <c r="C21" s="300" t="s">
        <v>83</v>
      </c>
      <c r="D21" s="301"/>
      <c r="E21" s="72">
        <f t="shared" si="1"/>
        <v>2000</v>
      </c>
      <c r="F21" s="72">
        <f t="shared" si="0"/>
        <v>2000</v>
      </c>
      <c r="G21" s="90"/>
      <c r="H21" s="90">
        <f>SUM(H22)</f>
        <v>2000</v>
      </c>
      <c r="I21" s="90"/>
      <c r="J21" s="90"/>
      <c r="K21" s="126">
        <f>SUM(K22)</f>
        <v>0</v>
      </c>
      <c r="L21" s="22"/>
      <c r="M21" s="22"/>
      <c r="N21" s="22"/>
      <c r="O21" s="37"/>
      <c r="P21" s="22"/>
      <c r="Q21" s="24"/>
    </row>
    <row r="22" spans="1:17" ht="25.5" customHeight="1" thickBot="1">
      <c r="A22" s="19"/>
      <c r="B22" s="94">
        <v>63003</v>
      </c>
      <c r="C22" s="223" t="s">
        <v>84</v>
      </c>
      <c r="D22" s="224"/>
      <c r="E22" s="62">
        <f t="shared" si="1"/>
        <v>2000</v>
      </c>
      <c r="F22" s="57">
        <f t="shared" si="0"/>
        <v>2000</v>
      </c>
      <c r="G22" s="90"/>
      <c r="H22" s="126">
        <v>2000</v>
      </c>
      <c r="I22" s="90"/>
      <c r="J22" s="90"/>
      <c r="K22" s="126">
        <v>0</v>
      </c>
      <c r="L22" s="22"/>
      <c r="M22" s="22"/>
      <c r="N22" s="22"/>
      <c r="O22" s="37"/>
      <c r="P22" s="22"/>
      <c r="Q22" s="24"/>
    </row>
    <row r="23" spans="1:17" ht="14.25" customHeight="1">
      <c r="A23" s="97">
        <v>700</v>
      </c>
      <c r="B23" s="98" t="s">
        <v>10</v>
      </c>
      <c r="C23" s="299" t="s">
        <v>15</v>
      </c>
      <c r="D23" s="299"/>
      <c r="E23" s="108">
        <f t="shared" si="1"/>
        <v>368206</v>
      </c>
      <c r="F23" s="108">
        <f t="shared" si="0"/>
        <v>330000</v>
      </c>
      <c r="G23" s="72"/>
      <c r="H23" s="72"/>
      <c r="I23" s="72">
        <f>SUM(I24,I25)</f>
        <v>0</v>
      </c>
      <c r="J23" s="72">
        <f>SUM(J24,J25)</f>
        <v>0</v>
      </c>
      <c r="K23" s="72">
        <f>SUM(K24,K25)</f>
        <v>330000</v>
      </c>
      <c r="L23" s="104"/>
      <c r="M23" s="104"/>
      <c r="N23" s="104"/>
      <c r="O23" s="72">
        <f>SUM(O24:O25)</f>
        <v>38206</v>
      </c>
      <c r="P23" s="104"/>
      <c r="Q23" s="111">
        <f>SUM(Q24:Q25)</f>
        <v>38206</v>
      </c>
    </row>
    <row r="24" spans="1:17" ht="30" customHeight="1">
      <c r="A24" s="19"/>
      <c r="B24" s="18">
        <v>70004</v>
      </c>
      <c r="C24" s="289" t="s">
        <v>16</v>
      </c>
      <c r="D24" s="289"/>
      <c r="E24" s="75">
        <f t="shared" si="1"/>
        <v>330000</v>
      </c>
      <c r="F24" s="75">
        <f t="shared" si="0"/>
        <v>300000</v>
      </c>
      <c r="G24" s="76"/>
      <c r="H24" s="76"/>
      <c r="I24" s="76"/>
      <c r="J24" s="76"/>
      <c r="K24" s="77">
        <v>300000</v>
      </c>
      <c r="L24" s="7"/>
      <c r="M24" s="7"/>
      <c r="N24" s="7"/>
      <c r="O24" s="11">
        <v>30000</v>
      </c>
      <c r="P24" s="7"/>
      <c r="Q24" s="31">
        <v>30000</v>
      </c>
    </row>
    <row r="25" spans="1:17" ht="28.5" customHeight="1" thickBot="1">
      <c r="A25" s="60"/>
      <c r="B25" s="56">
        <v>70005</v>
      </c>
      <c r="C25" s="290" t="s">
        <v>64</v>
      </c>
      <c r="D25" s="291"/>
      <c r="E25" s="138">
        <f t="shared" si="1"/>
        <v>38206</v>
      </c>
      <c r="F25" s="138">
        <f t="shared" si="0"/>
        <v>30000</v>
      </c>
      <c r="G25" s="85"/>
      <c r="H25" s="85"/>
      <c r="I25" s="85"/>
      <c r="J25" s="85"/>
      <c r="K25" s="84">
        <v>30000</v>
      </c>
      <c r="L25" s="58"/>
      <c r="M25" s="58"/>
      <c r="N25" s="58"/>
      <c r="O25" s="59">
        <v>8206</v>
      </c>
      <c r="P25" s="59"/>
      <c r="Q25" s="65">
        <v>8206</v>
      </c>
    </row>
    <row r="26" spans="1:17" ht="14.25" customHeight="1">
      <c r="A26" s="19">
        <v>710</v>
      </c>
      <c r="B26" s="53" t="s">
        <v>10</v>
      </c>
      <c r="C26" s="192" t="s">
        <v>17</v>
      </c>
      <c r="D26" s="192"/>
      <c r="E26" s="55">
        <f t="shared" si="1"/>
        <v>185000</v>
      </c>
      <c r="F26" s="55">
        <f t="shared" si="0"/>
        <v>185000</v>
      </c>
      <c r="G26" s="22"/>
      <c r="H26" s="22"/>
      <c r="I26" s="22">
        <f>SUM(I27,I28,I29)</f>
        <v>106780</v>
      </c>
      <c r="J26" s="22">
        <f>SUM(J27,J28,J29)</f>
        <v>106780</v>
      </c>
      <c r="K26" s="22">
        <f>SUM(K27,K28,K29)</f>
        <v>185000</v>
      </c>
      <c r="L26" s="23"/>
      <c r="M26" s="23"/>
      <c r="N26" s="23"/>
      <c r="O26" s="23"/>
      <c r="P26" s="23"/>
      <c r="Q26" s="24"/>
    </row>
    <row r="27" spans="1:17" ht="27" customHeight="1">
      <c r="A27" s="19"/>
      <c r="B27" s="18">
        <v>71004</v>
      </c>
      <c r="C27" s="235" t="s">
        <v>18</v>
      </c>
      <c r="D27" s="235"/>
      <c r="E27" s="75">
        <f t="shared" si="1"/>
        <v>150000</v>
      </c>
      <c r="F27" s="75">
        <f t="shared" si="0"/>
        <v>150000</v>
      </c>
      <c r="G27" s="77"/>
      <c r="H27" s="77"/>
      <c r="I27" s="77">
        <v>78780</v>
      </c>
      <c r="J27" s="77">
        <v>78780</v>
      </c>
      <c r="K27" s="77">
        <v>150000</v>
      </c>
      <c r="L27" s="7"/>
      <c r="M27" s="7"/>
      <c r="N27" s="7"/>
      <c r="O27" s="7"/>
      <c r="P27" s="7"/>
      <c r="Q27" s="8"/>
    </row>
    <row r="28" spans="1:17" ht="24.75" customHeight="1">
      <c r="A28" s="19"/>
      <c r="B28" s="18">
        <v>71014</v>
      </c>
      <c r="C28" s="292" t="s">
        <v>19</v>
      </c>
      <c r="D28" s="292"/>
      <c r="E28" s="75">
        <f t="shared" si="1"/>
        <v>30000</v>
      </c>
      <c r="F28" s="91">
        <v>30000</v>
      </c>
      <c r="G28" s="77"/>
      <c r="H28" s="77"/>
      <c r="I28" s="77">
        <v>22000</v>
      </c>
      <c r="J28" s="77">
        <v>22000</v>
      </c>
      <c r="K28" s="77">
        <v>30000</v>
      </c>
      <c r="L28" s="7"/>
      <c r="M28" s="7"/>
      <c r="N28" s="7"/>
      <c r="O28" s="7"/>
      <c r="P28" s="7"/>
      <c r="Q28" s="8"/>
    </row>
    <row r="29" spans="1:17" ht="15" customHeight="1" thickBot="1">
      <c r="A29" s="60"/>
      <c r="B29" s="61">
        <v>71035</v>
      </c>
      <c r="C29" s="233" t="s">
        <v>52</v>
      </c>
      <c r="D29" s="233"/>
      <c r="E29" s="138">
        <f t="shared" si="1"/>
        <v>5000</v>
      </c>
      <c r="F29" s="83">
        <f t="shared" si="0"/>
        <v>5000</v>
      </c>
      <c r="G29" s="84"/>
      <c r="H29" s="84"/>
      <c r="I29" s="84">
        <v>6000</v>
      </c>
      <c r="J29" s="84">
        <v>6000</v>
      </c>
      <c r="K29" s="84">
        <v>5000</v>
      </c>
      <c r="L29" s="58"/>
      <c r="M29" s="58"/>
      <c r="N29" s="58"/>
      <c r="O29" s="58"/>
      <c r="P29" s="58"/>
      <c r="Q29" s="63"/>
    </row>
    <row r="30" spans="1:17" ht="15.75" customHeight="1">
      <c r="A30" s="48">
        <v>750</v>
      </c>
      <c r="B30" s="54" t="s">
        <v>10</v>
      </c>
      <c r="C30" s="234" t="s">
        <v>20</v>
      </c>
      <c r="D30" s="234"/>
      <c r="E30" s="80">
        <f t="shared" si="1"/>
        <v>2066109</v>
      </c>
      <c r="F30" s="80">
        <f t="shared" si="0"/>
        <v>2041109</v>
      </c>
      <c r="G30" s="90">
        <f>SUM(G31:G35)</f>
        <v>1471900</v>
      </c>
      <c r="H30" s="90">
        <f>SUM(H31:H35)</f>
        <v>2000</v>
      </c>
      <c r="I30" s="90">
        <f>SUM(I31:I35)</f>
        <v>0</v>
      </c>
      <c r="J30" s="90">
        <f>SUM(J31:J35)</f>
        <v>0</v>
      </c>
      <c r="K30" s="90">
        <f>SUM(K31,K32,K33,K35,K34)</f>
        <v>567209</v>
      </c>
      <c r="L30" s="22"/>
      <c r="M30" s="22"/>
      <c r="N30" s="22"/>
      <c r="O30" s="90">
        <v>25000</v>
      </c>
      <c r="P30" s="23"/>
      <c r="Q30" s="24"/>
    </row>
    <row r="31" spans="1:17" ht="15" customHeight="1">
      <c r="A31" s="19"/>
      <c r="B31" s="18">
        <v>75011</v>
      </c>
      <c r="C31" s="207" t="s">
        <v>21</v>
      </c>
      <c r="D31" s="207"/>
      <c r="E31" s="75">
        <f aca="true" t="shared" si="3" ref="E31:E38">SUM(F31,O31)</f>
        <v>77900</v>
      </c>
      <c r="F31" s="89">
        <v>72900</v>
      </c>
      <c r="G31" s="77">
        <v>72900</v>
      </c>
      <c r="H31" s="76"/>
      <c r="I31" s="76"/>
      <c r="J31" s="76"/>
      <c r="K31" s="76">
        <v>0</v>
      </c>
      <c r="L31" s="7"/>
      <c r="M31" s="7"/>
      <c r="N31" s="7"/>
      <c r="O31" s="76">
        <v>5000</v>
      </c>
      <c r="P31" s="7"/>
      <c r="Q31" s="8"/>
    </row>
    <row r="32" spans="1:17" ht="27" customHeight="1">
      <c r="A32" s="19"/>
      <c r="B32" s="18">
        <v>75022</v>
      </c>
      <c r="C32" s="235" t="s">
        <v>22</v>
      </c>
      <c r="D32" s="235"/>
      <c r="E32" s="75">
        <f t="shared" si="3"/>
        <v>122250</v>
      </c>
      <c r="F32" s="75">
        <f aca="true" t="shared" si="4" ref="F32:F38">SUM(G32,H32,K32,L32,N32)</f>
        <v>122250</v>
      </c>
      <c r="G32" s="76"/>
      <c r="H32" s="76"/>
      <c r="I32" s="76"/>
      <c r="J32" s="76"/>
      <c r="K32" s="77">
        <v>122250</v>
      </c>
      <c r="L32" s="7"/>
      <c r="M32" s="7"/>
      <c r="N32" s="7"/>
      <c r="O32" s="76"/>
      <c r="P32" s="7"/>
      <c r="Q32" s="8"/>
    </row>
    <row r="33" spans="1:17" ht="26.25" customHeight="1">
      <c r="A33" s="19"/>
      <c r="B33" s="18">
        <v>75023</v>
      </c>
      <c r="C33" s="235" t="s">
        <v>53</v>
      </c>
      <c r="D33" s="235"/>
      <c r="E33" s="75">
        <f t="shared" si="3"/>
        <v>1824959</v>
      </c>
      <c r="F33" s="75">
        <f t="shared" si="4"/>
        <v>1804959</v>
      </c>
      <c r="G33" s="77">
        <v>1399000</v>
      </c>
      <c r="H33" s="76"/>
      <c r="I33" s="76"/>
      <c r="J33" s="76"/>
      <c r="K33" s="77">
        <v>405959</v>
      </c>
      <c r="L33" s="7"/>
      <c r="M33" s="7"/>
      <c r="N33" s="7"/>
      <c r="O33" s="77">
        <v>20000</v>
      </c>
      <c r="P33" s="7"/>
      <c r="Q33" s="8"/>
    </row>
    <row r="34" spans="1:17" ht="26.25" customHeight="1">
      <c r="A34" s="19"/>
      <c r="B34" s="73">
        <v>75075</v>
      </c>
      <c r="C34" s="260" t="s">
        <v>80</v>
      </c>
      <c r="D34" s="261"/>
      <c r="E34" s="91">
        <f>SUM(F34,O34)</f>
        <v>11000</v>
      </c>
      <c r="F34" s="75">
        <f>SUM(G34,H34,K34,L34,N34)</f>
        <v>11000</v>
      </c>
      <c r="G34" s="95"/>
      <c r="H34" s="95">
        <v>2000</v>
      </c>
      <c r="I34" s="96"/>
      <c r="J34" s="96"/>
      <c r="K34" s="95">
        <v>9000</v>
      </c>
      <c r="L34" s="16"/>
      <c r="M34" s="16"/>
      <c r="N34" s="16"/>
      <c r="O34" s="95"/>
      <c r="P34" s="16"/>
      <c r="Q34" s="17"/>
    </row>
    <row r="35" spans="1:17" ht="14.25" customHeight="1" thickBot="1">
      <c r="A35" s="20"/>
      <c r="B35" s="120">
        <v>75095</v>
      </c>
      <c r="C35" s="189" t="s">
        <v>58</v>
      </c>
      <c r="D35" s="189"/>
      <c r="E35" s="69">
        <f t="shared" si="3"/>
        <v>30000</v>
      </c>
      <c r="F35" s="92">
        <f t="shared" si="4"/>
        <v>30000</v>
      </c>
      <c r="G35" s="71"/>
      <c r="H35" s="70"/>
      <c r="I35" s="71"/>
      <c r="J35" s="71"/>
      <c r="K35" s="70">
        <v>30000</v>
      </c>
      <c r="L35" s="9"/>
      <c r="M35" s="9"/>
      <c r="N35" s="9"/>
      <c r="O35" s="9"/>
      <c r="P35" s="9"/>
      <c r="Q35" s="10"/>
    </row>
    <row r="36" spans="1:17" ht="9.75" customHeight="1" thickBot="1" thickTop="1">
      <c r="A36" s="49">
        <v>1</v>
      </c>
      <c r="B36" s="50">
        <v>2</v>
      </c>
      <c r="C36" s="232">
        <v>3</v>
      </c>
      <c r="D36" s="232"/>
      <c r="E36" s="51">
        <v>4</v>
      </c>
      <c r="F36" s="51">
        <v>5</v>
      </c>
      <c r="G36" s="50">
        <v>6</v>
      </c>
      <c r="H36" s="50">
        <v>7</v>
      </c>
      <c r="I36" s="50"/>
      <c r="J36" s="50"/>
      <c r="K36" s="51">
        <v>8</v>
      </c>
      <c r="L36" s="50">
        <v>9</v>
      </c>
      <c r="M36" s="50"/>
      <c r="N36" s="50">
        <v>10</v>
      </c>
      <c r="O36" s="50">
        <v>11</v>
      </c>
      <c r="P36" s="50"/>
      <c r="Q36" s="52">
        <v>12</v>
      </c>
    </row>
    <row r="37" spans="1:17" ht="39" customHeight="1" thickTop="1">
      <c r="A37" s="29">
        <v>751</v>
      </c>
      <c r="B37" s="159" t="s">
        <v>10</v>
      </c>
      <c r="C37" s="295" t="s">
        <v>72</v>
      </c>
      <c r="D37" s="296"/>
      <c r="E37" s="79">
        <f t="shared" si="3"/>
        <v>1610</v>
      </c>
      <c r="F37" s="80">
        <f t="shared" si="4"/>
        <v>1610</v>
      </c>
      <c r="G37" s="81">
        <f>SUM(G38:G40)</f>
        <v>0</v>
      </c>
      <c r="H37" s="79"/>
      <c r="I37" s="81"/>
      <c r="J37" s="81"/>
      <c r="K37" s="79">
        <f>SUM(K38:K40)</f>
        <v>1610</v>
      </c>
      <c r="L37" s="46"/>
      <c r="M37" s="46"/>
      <c r="N37" s="46"/>
      <c r="O37" s="46"/>
      <c r="P37" s="46"/>
      <c r="Q37" s="47"/>
    </row>
    <row r="38" spans="1:17" ht="26.25" customHeight="1" thickBot="1">
      <c r="A38" s="19"/>
      <c r="B38" s="18">
        <v>75101</v>
      </c>
      <c r="C38" s="176" t="s">
        <v>56</v>
      </c>
      <c r="D38" s="177"/>
      <c r="E38" s="75">
        <f t="shared" si="3"/>
        <v>1610</v>
      </c>
      <c r="F38" s="75">
        <f t="shared" si="4"/>
        <v>1610</v>
      </c>
      <c r="G38" s="76"/>
      <c r="H38" s="77"/>
      <c r="I38" s="76"/>
      <c r="J38" s="76"/>
      <c r="K38" s="77">
        <v>1610</v>
      </c>
      <c r="L38" s="7"/>
      <c r="M38" s="7"/>
      <c r="N38" s="7"/>
      <c r="O38" s="7"/>
      <c r="P38" s="7"/>
      <c r="Q38" s="8"/>
    </row>
    <row r="39" spans="1:17" ht="24" customHeight="1" hidden="1" thickBot="1">
      <c r="A39" s="19"/>
      <c r="B39" s="156"/>
      <c r="C39" s="176"/>
      <c r="D39" s="261"/>
      <c r="E39" s="91"/>
      <c r="F39" s="91"/>
      <c r="G39" s="157"/>
      <c r="H39" s="158"/>
      <c r="I39" s="157"/>
      <c r="J39" s="157"/>
      <c r="K39" s="158"/>
      <c r="L39" s="87"/>
      <c r="M39" s="87"/>
      <c r="N39" s="87"/>
      <c r="O39" s="87"/>
      <c r="P39" s="87"/>
      <c r="Q39" s="88"/>
    </row>
    <row r="40" spans="1:17" ht="24" customHeight="1" hidden="1" thickBot="1">
      <c r="A40" s="19"/>
      <c r="B40" s="156"/>
      <c r="C40" s="293"/>
      <c r="D40" s="294"/>
      <c r="E40" s="91"/>
      <c r="F40" s="91"/>
      <c r="G40" s="157"/>
      <c r="H40" s="158"/>
      <c r="I40" s="157"/>
      <c r="J40" s="157"/>
      <c r="K40" s="158"/>
      <c r="L40" s="87"/>
      <c r="M40" s="87"/>
      <c r="N40" s="87"/>
      <c r="O40" s="87"/>
      <c r="P40" s="87"/>
      <c r="Q40" s="88"/>
    </row>
    <row r="41" spans="1:17" ht="25.5" customHeight="1">
      <c r="A41" s="100">
        <v>754</v>
      </c>
      <c r="B41" s="101" t="s">
        <v>10</v>
      </c>
      <c r="C41" s="195" t="s">
        <v>23</v>
      </c>
      <c r="D41" s="196"/>
      <c r="E41" s="103">
        <f aca="true" t="shared" si="5" ref="E41:E52">SUM(F41,O41)</f>
        <v>69794</v>
      </c>
      <c r="F41" s="103">
        <f>SUM(G41,H41,K41,N41)</f>
        <v>69794</v>
      </c>
      <c r="G41" s="103"/>
      <c r="H41" s="103"/>
      <c r="I41" s="103">
        <f>SUM(I45:I45)</f>
        <v>0</v>
      </c>
      <c r="J41" s="103">
        <f>SUM(J45:J45)</f>
        <v>0</v>
      </c>
      <c r="K41" s="103">
        <f>SUM(K42:K45)</f>
        <v>69794</v>
      </c>
      <c r="L41" s="104"/>
      <c r="M41" s="104"/>
      <c r="N41" s="104"/>
      <c r="O41" s="103">
        <f>SUM(O45,O44)</f>
        <v>0</v>
      </c>
      <c r="P41" s="104"/>
      <c r="Q41" s="131">
        <f>SUM(Q45)</f>
        <v>0</v>
      </c>
    </row>
    <row r="42" spans="1:17" ht="0.75" customHeight="1" hidden="1">
      <c r="A42" s="48"/>
      <c r="B42" s="153"/>
      <c r="C42" s="184"/>
      <c r="D42" s="185"/>
      <c r="E42" s="30"/>
      <c r="F42" s="30"/>
      <c r="G42" s="135"/>
      <c r="H42" s="135"/>
      <c r="I42" s="135"/>
      <c r="J42" s="135"/>
      <c r="K42" s="136"/>
      <c r="L42" s="151"/>
      <c r="M42" s="151"/>
      <c r="N42" s="151"/>
      <c r="O42" s="135"/>
      <c r="P42" s="151"/>
      <c r="Q42" s="152"/>
    </row>
    <row r="43" spans="1:17" ht="13.5" customHeight="1" hidden="1">
      <c r="A43" s="48"/>
      <c r="B43" s="141"/>
      <c r="C43" s="180"/>
      <c r="D43" s="181"/>
      <c r="E43" s="30"/>
      <c r="F43" s="30"/>
      <c r="G43" s="80"/>
      <c r="H43" s="80"/>
      <c r="I43" s="80"/>
      <c r="J43" s="80"/>
      <c r="K43" s="142"/>
      <c r="L43" s="139"/>
      <c r="M43" s="139"/>
      <c r="N43" s="139"/>
      <c r="O43" s="80"/>
      <c r="P43" s="139"/>
      <c r="Q43" s="140"/>
    </row>
    <row r="44" spans="1:17" ht="14.25" customHeight="1">
      <c r="A44" s="48"/>
      <c r="B44" s="141">
        <v>75404</v>
      </c>
      <c r="C44" s="180" t="s">
        <v>87</v>
      </c>
      <c r="D44" s="306"/>
      <c r="E44" s="30">
        <f>SUM(F44,O44)</f>
        <v>0</v>
      </c>
      <c r="F44" s="30">
        <f>SUM(G44,H44,K44,N44)</f>
        <v>0</v>
      </c>
      <c r="G44" s="16"/>
      <c r="H44" s="16"/>
      <c r="I44" s="16"/>
      <c r="J44" s="16"/>
      <c r="K44" s="15">
        <v>0</v>
      </c>
      <c r="L44" s="139"/>
      <c r="M44" s="139"/>
      <c r="N44" s="139"/>
      <c r="O44" s="80"/>
      <c r="P44" s="139"/>
      <c r="Q44" s="140"/>
    </row>
    <row r="45" spans="1:17" ht="17.25" customHeight="1" thickBot="1">
      <c r="A45" s="19"/>
      <c r="B45" s="105">
        <v>75412</v>
      </c>
      <c r="C45" s="308" t="s">
        <v>24</v>
      </c>
      <c r="D45" s="309"/>
      <c r="E45" s="62">
        <f t="shared" si="5"/>
        <v>69794</v>
      </c>
      <c r="F45" s="62">
        <f>SUM(G45,H45,K45,N45)</f>
        <v>69794</v>
      </c>
      <c r="G45" s="16"/>
      <c r="H45" s="16"/>
      <c r="I45" s="16"/>
      <c r="J45" s="16"/>
      <c r="K45" s="15">
        <v>69794</v>
      </c>
      <c r="L45" s="16"/>
      <c r="M45" s="16"/>
      <c r="N45" s="16"/>
      <c r="O45" s="15">
        <v>0</v>
      </c>
      <c r="P45" s="16"/>
      <c r="Q45" s="130">
        <v>0</v>
      </c>
    </row>
    <row r="46" spans="1:17" ht="77.25" customHeight="1">
      <c r="A46" s="100">
        <v>756</v>
      </c>
      <c r="B46" s="101" t="s">
        <v>10</v>
      </c>
      <c r="C46" s="195" t="s">
        <v>65</v>
      </c>
      <c r="D46" s="196"/>
      <c r="E46" s="102">
        <f>SUM(F46,O46)</f>
        <v>62000</v>
      </c>
      <c r="F46" s="102">
        <f>SUM(G46,H46,K46,L46,N46)</f>
        <v>62000</v>
      </c>
      <c r="G46" s="103"/>
      <c r="H46" s="103"/>
      <c r="I46" s="103"/>
      <c r="J46" s="103"/>
      <c r="K46" s="103">
        <f>SUM(K47)</f>
        <v>62000</v>
      </c>
      <c r="L46" s="103"/>
      <c r="M46" s="106"/>
      <c r="N46" s="106"/>
      <c r="O46" s="106"/>
      <c r="P46" s="106"/>
      <c r="Q46" s="107"/>
    </row>
    <row r="47" spans="1:17" ht="35.25" customHeight="1" thickBot="1">
      <c r="A47" s="19"/>
      <c r="B47" s="73">
        <v>75647</v>
      </c>
      <c r="C47" s="213" t="s">
        <v>59</v>
      </c>
      <c r="D47" s="214"/>
      <c r="E47" s="89">
        <f>SUM(F47,O47)</f>
        <v>62000</v>
      </c>
      <c r="F47" s="89">
        <f>SUM(G47,H47,K47,L47,N47)</f>
        <v>62000</v>
      </c>
      <c r="G47" s="95"/>
      <c r="H47" s="95"/>
      <c r="I47" s="95"/>
      <c r="J47" s="95"/>
      <c r="K47" s="95">
        <v>62000</v>
      </c>
      <c r="L47" s="95"/>
      <c r="M47" s="16"/>
      <c r="N47" s="16"/>
      <c r="O47" s="16"/>
      <c r="P47" s="16"/>
      <c r="Q47" s="17"/>
    </row>
    <row r="48" spans="1:17" ht="12" customHeight="1">
      <c r="A48" s="97">
        <v>757</v>
      </c>
      <c r="B48" s="98" t="s">
        <v>10</v>
      </c>
      <c r="C48" s="310" t="s">
        <v>25</v>
      </c>
      <c r="D48" s="311"/>
      <c r="E48" s="108">
        <f t="shared" si="5"/>
        <v>178416</v>
      </c>
      <c r="F48" s="108">
        <f aca="true" t="shared" si="6" ref="F48:F61">SUM(G48,H48,K48,L48,N48)</f>
        <v>178416</v>
      </c>
      <c r="G48" s="72"/>
      <c r="H48" s="72"/>
      <c r="I48" s="72"/>
      <c r="J48" s="72"/>
      <c r="K48" s="72">
        <f>SUM(K49)</f>
        <v>0</v>
      </c>
      <c r="L48" s="72">
        <f>SUM(L49)</f>
        <v>178416</v>
      </c>
      <c r="M48" s="106"/>
      <c r="N48" s="106"/>
      <c r="O48" s="106"/>
      <c r="P48" s="106"/>
      <c r="Q48" s="107"/>
    </row>
    <row r="49" spans="1:17" ht="95.25" customHeight="1" thickBot="1">
      <c r="A49" s="19"/>
      <c r="B49" s="73">
        <v>75702</v>
      </c>
      <c r="C49" s="190" t="s">
        <v>85</v>
      </c>
      <c r="D49" s="191"/>
      <c r="E49" s="89">
        <f t="shared" si="5"/>
        <v>178416</v>
      </c>
      <c r="F49" s="89">
        <f t="shared" si="6"/>
        <v>178416</v>
      </c>
      <c r="G49" s="95"/>
      <c r="H49" s="95"/>
      <c r="I49" s="95"/>
      <c r="J49" s="95"/>
      <c r="K49" s="95">
        <v>0</v>
      </c>
      <c r="L49" s="95">
        <v>178416</v>
      </c>
      <c r="M49" s="16"/>
      <c r="N49" s="16"/>
      <c r="O49" s="16"/>
      <c r="P49" s="16"/>
      <c r="Q49" s="17"/>
    </row>
    <row r="50" spans="1:17" ht="14.25" customHeight="1">
      <c r="A50" s="100">
        <v>758</v>
      </c>
      <c r="B50" s="101" t="s">
        <v>10</v>
      </c>
      <c r="C50" s="307" t="s">
        <v>26</v>
      </c>
      <c r="D50" s="307"/>
      <c r="E50" s="103">
        <f t="shared" si="5"/>
        <v>40000</v>
      </c>
      <c r="F50" s="103">
        <f t="shared" si="6"/>
        <v>40000</v>
      </c>
      <c r="G50" s="103"/>
      <c r="H50" s="103"/>
      <c r="I50" s="103">
        <f>SUM(I51)</f>
        <v>0</v>
      </c>
      <c r="J50" s="103">
        <f>SUM(J51)</f>
        <v>0</v>
      </c>
      <c r="K50" s="103">
        <f>SUM(K51)</f>
        <v>40000</v>
      </c>
      <c r="L50" s="104"/>
      <c r="M50" s="104"/>
      <c r="N50" s="104"/>
      <c r="O50" s="72"/>
      <c r="P50" s="104"/>
      <c r="Q50" s="99"/>
    </row>
    <row r="51" spans="1:17" ht="27" customHeight="1" thickBot="1">
      <c r="A51" s="60"/>
      <c r="B51" s="56">
        <v>75818</v>
      </c>
      <c r="C51" s="190" t="s">
        <v>73</v>
      </c>
      <c r="D51" s="191"/>
      <c r="E51" s="138">
        <f t="shared" si="5"/>
        <v>40000</v>
      </c>
      <c r="F51" s="138">
        <f t="shared" si="6"/>
        <v>40000</v>
      </c>
      <c r="G51" s="85"/>
      <c r="H51" s="85"/>
      <c r="I51" s="85"/>
      <c r="J51" s="85"/>
      <c r="K51" s="84">
        <v>40000</v>
      </c>
      <c r="L51" s="85"/>
      <c r="M51" s="85"/>
      <c r="N51" s="85"/>
      <c r="O51" s="84"/>
      <c r="P51" s="58"/>
      <c r="Q51" s="63"/>
    </row>
    <row r="52" spans="1:17" ht="18.75" customHeight="1">
      <c r="A52" s="19">
        <v>801</v>
      </c>
      <c r="B52" s="53" t="s">
        <v>10</v>
      </c>
      <c r="C52" s="192" t="s">
        <v>27</v>
      </c>
      <c r="D52" s="192"/>
      <c r="E52" s="21">
        <f t="shared" si="5"/>
        <v>7769635</v>
      </c>
      <c r="F52" s="55">
        <f t="shared" si="6"/>
        <v>7687635</v>
      </c>
      <c r="G52" s="22">
        <f>SUM(G53:G58)</f>
        <v>5232700</v>
      </c>
      <c r="H52" s="22">
        <f>SUM(H53:H58)</f>
        <v>52909</v>
      </c>
      <c r="I52" s="22">
        <f>SUM(I53:I58)</f>
        <v>0</v>
      </c>
      <c r="J52" s="22">
        <f>SUM(J53:J58)</f>
        <v>0</v>
      </c>
      <c r="K52" s="22">
        <f>SUM(K53:K58)</f>
        <v>2402026</v>
      </c>
      <c r="L52" s="22"/>
      <c r="M52" s="22">
        <f>SUM(M53:M58)</f>
        <v>0</v>
      </c>
      <c r="N52" s="22"/>
      <c r="O52" s="22">
        <f>SUM(O53:O58)</f>
        <v>82000</v>
      </c>
      <c r="P52" s="23"/>
      <c r="Q52" s="64">
        <f>SUM(Q53:Q58)</f>
        <v>82000</v>
      </c>
    </row>
    <row r="53" spans="1:17" ht="16.5" customHeight="1">
      <c r="A53" s="19"/>
      <c r="B53" s="6">
        <v>80101</v>
      </c>
      <c r="C53" s="302" t="s">
        <v>28</v>
      </c>
      <c r="D53" s="302"/>
      <c r="E53" s="33">
        <f aca="true" t="shared" si="7" ref="E53:E61">SUM(F53,O53)</f>
        <v>3818140</v>
      </c>
      <c r="F53" s="30">
        <f t="shared" si="6"/>
        <v>3736140</v>
      </c>
      <c r="G53" s="11">
        <v>2822900</v>
      </c>
      <c r="H53" s="11"/>
      <c r="I53" s="7"/>
      <c r="J53" s="7"/>
      <c r="K53" s="11">
        <v>913240</v>
      </c>
      <c r="L53" s="7"/>
      <c r="M53" s="7"/>
      <c r="N53" s="7"/>
      <c r="O53" s="11">
        <v>82000</v>
      </c>
      <c r="P53" s="7"/>
      <c r="Q53" s="31">
        <v>82000</v>
      </c>
    </row>
    <row r="54" spans="1:17" ht="25.5" customHeight="1">
      <c r="A54" s="19"/>
      <c r="B54" s="6">
        <v>80103</v>
      </c>
      <c r="C54" s="186" t="s">
        <v>74</v>
      </c>
      <c r="D54" s="187"/>
      <c r="E54" s="33">
        <f>SUM(F54,O54)</f>
        <v>99500</v>
      </c>
      <c r="F54" s="30">
        <f>SUM(G54,H54,K54,L54,N54)</f>
        <v>99500</v>
      </c>
      <c r="G54" s="11">
        <v>83600</v>
      </c>
      <c r="H54" s="11"/>
      <c r="I54" s="7"/>
      <c r="J54" s="7"/>
      <c r="K54" s="11">
        <v>15900</v>
      </c>
      <c r="L54" s="7"/>
      <c r="M54" s="7"/>
      <c r="N54" s="7"/>
      <c r="O54" s="11"/>
      <c r="P54" s="7"/>
      <c r="Q54" s="31"/>
    </row>
    <row r="55" spans="1:17" ht="14.25" customHeight="1">
      <c r="A55" s="19"/>
      <c r="B55" s="6">
        <v>80104</v>
      </c>
      <c r="C55" s="302" t="s">
        <v>54</v>
      </c>
      <c r="D55" s="302"/>
      <c r="E55" s="33">
        <f>SUM(F55,O55)</f>
        <v>1109709</v>
      </c>
      <c r="F55" s="30">
        <f>SUM(G55,H55,K55,L55,N55)</f>
        <v>1109709</v>
      </c>
      <c r="G55" s="11">
        <v>762000</v>
      </c>
      <c r="H55" s="11">
        <v>52909</v>
      </c>
      <c r="I55" s="7"/>
      <c r="J55" s="7"/>
      <c r="K55" s="11">
        <v>294800</v>
      </c>
      <c r="L55" s="7"/>
      <c r="M55" s="7"/>
      <c r="N55" s="7"/>
      <c r="O55" s="11"/>
      <c r="P55" s="7"/>
      <c r="Q55" s="31"/>
    </row>
    <row r="56" spans="1:17" ht="13.5" customHeight="1">
      <c r="A56" s="19"/>
      <c r="B56" s="6">
        <v>80110</v>
      </c>
      <c r="C56" s="302" t="s">
        <v>29</v>
      </c>
      <c r="D56" s="302"/>
      <c r="E56" s="33">
        <f t="shared" si="7"/>
        <v>2045086</v>
      </c>
      <c r="F56" s="36">
        <f t="shared" si="6"/>
        <v>2045086</v>
      </c>
      <c r="G56" s="11">
        <v>1552600</v>
      </c>
      <c r="H56" s="7"/>
      <c r="I56" s="7"/>
      <c r="J56" s="7"/>
      <c r="K56" s="11">
        <v>492486</v>
      </c>
      <c r="L56" s="7"/>
      <c r="M56" s="7"/>
      <c r="N56" s="7"/>
      <c r="O56" s="11"/>
      <c r="P56" s="7"/>
      <c r="Q56" s="8"/>
    </row>
    <row r="57" spans="1:17" ht="15" customHeight="1">
      <c r="A57" s="19"/>
      <c r="B57" s="6">
        <v>80113</v>
      </c>
      <c r="C57" s="302" t="s">
        <v>30</v>
      </c>
      <c r="D57" s="302"/>
      <c r="E57" s="33">
        <f t="shared" si="7"/>
        <v>665700</v>
      </c>
      <c r="F57" s="38">
        <f t="shared" si="6"/>
        <v>665700</v>
      </c>
      <c r="G57" s="11">
        <v>11600</v>
      </c>
      <c r="H57" s="7"/>
      <c r="I57" s="7"/>
      <c r="J57" s="7"/>
      <c r="K57" s="11">
        <v>654100</v>
      </c>
      <c r="L57" s="7"/>
      <c r="M57" s="7"/>
      <c r="N57" s="7"/>
      <c r="O57" s="7"/>
      <c r="P57" s="7"/>
      <c r="Q57" s="8"/>
    </row>
    <row r="58" spans="1:17" ht="28.5" customHeight="1" thickBot="1">
      <c r="A58" s="19"/>
      <c r="B58" s="73">
        <v>80146</v>
      </c>
      <c r="C58" s="304" t="s">
        <v>31</v>
      </c>
      <c r="D58" s="305"/>
      <c r="E58" s="114">
        <f t="shared" si="7"/>
        <v>31500</v>
      </c>
      <c r="F58" s="89">
        <f t="shared" si="6"/>
        <v>31500</v>
      </c>
      <c r="G58" s="96"/>
      <c r="H58" s="96"/>
      <c r="I58" s="96"/>
      <c r="J58" s="96"/>
      <c r="K58" s="95">
        <v>31500</v>
      </c>
      <c r="L58" s="16"/>
      <c r="M58" s="16"/>
      <c r="N58" s="16"/>
      <c r="O58" s="16"/>
      <c r="P58" s="16"/>
      <c r="Q58" s="17"/>
    </row>
    <row r="59" spans="1:17" ht="12" customHeight="1">
      <c r="A59" s="97">
        <v>851</v>
      </c>
      <c r="B59" s="98" t="s">
        <v>10</v>
      </c>
      <c r="C59" s="259" t="s">
        <v>32</v>
      </c>
      <c r="D59" s="259"/>
      <c r="E59" s="108">
        <f t="shared" si="7"/>
        <v>95000</v>
      </c>
      <c r="F59" s="108">
        <f t="shared" si="6"/>
        <v>95000</v>
      </c>
      <c r="G59" s="72">
        <f>SUM(G61)</f>
        <v>0</v>
      </c>
      <c r="H59" s="72"/>
      <c r="I59" s="72">
        <f>SUM(I61:I61)</f>
        <v>100000</v>
      </c>
      <c r="J59" s="72">
        <f>SUM(J61:J61)</f>
        <v>100000</v>
      </c>
      <c r="K59" s="72">
        <f>SUM(K60:K61)</f>
        <v>95000</v>
      </c>
      <c r="L59" s="104"/>
      <c r="M59" s="104"/>
      <c r="N59" s="104"/>
      <c r="O59" s="104"/>
      <c r="P59" s="104"/>
      <c r="Q59" s="99"/>
    </row>
    <row r="60" spans="1:17" ht="16.5" customHeight="1">
      <c r="A60" s="19"/>
      <c r="B60" s="161">
        <v>85153</v>
      </c>
      <c r="C60" s="178" t="s">
        <v>79</v>
      </c>
      <c r="D60" s="179"/>
      <c r="E60" s="114">
        <f t="shared" si="7"/>
        <v>30000</v>
      </c>
      <c r="F60" s="38">
        <f t="shared" si="6"/>
        <v>30000</v>
      </c>
      <c r="G60" s="162"/>
      <c r="H60" s="162"/>
      <c r="I60" s="162"/>
      <c r="J60" s="162"/>
      <c r="K60" s="162">
        <v>30000</v>
      </c>
      <c r="L60" s="139"/>
      <c r="M60" s="139"/>
      <c r="N60" s="139"/>
      <c r="O60" s="139"/>
      <c r="P60" s="139"/>
      <c r="Q60" s="160"/>
    </row>
    <row r="61" spans="1:17" ht="14.25" customHeight="1" thickBot="1">
      <c r="A61" s="143"/>
      <c r="B61" s="163">
        <v>85154</v>
      </c>
      <c r="C61" s="189" t="s">
        <v>76</v>
      </c>
      <c r="D61" s="189"/>
      <c r="E61" s="69">
        <f t="shared" si="7"/>
        <v>65000</v>
      </c>
      <c r="F61" s="144">
        <f t="shared" si="6"/>
        <v>65000</v>
      </c>
      <c r="G61" s="145"/>
      <c r="H61" s="145"/>
      <c r="I61" s="145">
        <v>100000</v>
      </c>
      <c r="J61" s="145">
        <v>100000</v>
      </c>
      <c r="K61" s="145">
        <v>65000</v>
      </c>
      <c r="L61" s="9"/>
      <c r="M61" s="9"/>
      <c r="N61" s="9"/>
      <c r="O61" s="9"/>
      <c r="P61" s="9"/>
      <c r="Q61" s="10"/>
    </row>
    <row r="62" spans="1:17" ht="13.5" customHeight="1" thickBot="1" thickTop="1">
      <c r="A62" s="122">
        <v>1</v>
      </c>
      <c r="B62" s="122">
        <v>2</v>
      </c>
      <c r="C62" s="202">
        <v>3</v>
      </c>
      <c r="D62" s="203"/>
      <c r="E62" s="123">
        <v>4</v>
      </c>
      <c r="F62" s="123">
        <v>5</v>
      </c>
      <c r="G62" s="123">
        <v>6</v>
      </c>
      <c r="H62" s="122">
        <v>7</v>
      </c>
      <c r="I62" s="122"/>
      <c r="J62" s="122"/>
      <c r="K62" s="123">
        <v>8</v>
      </c>
      <c r="L62" s="122">
        <v>9</v>
      </c>
      <c r="M62" s="122"/>
      <c r="N62" s="122">
        <v>10</v>
      </c>
      <c r="O62" s="122">
        <v>11</v>
      </c>
      <c r="P62" s="122"/>
      <c r="Q62" s="122">
        <v>12</v>
      </c>
    </row>
    <row r="63" spans="1:17" ht="13.5" thickTop="1">
      <c r="A63" s="19">
        <v>852</v>
      </c>
      <c r="B63" s="53" t="s">
        <v>10</v>
      </c>
      <c r="C63" s="192" t="s">
        <v>60</v>
      </c>
      <c r="D63" s="192"/>
      <c r="E63" s="22">
        <f aca="true" t="shared" si="8" ref="E63:E74">SUM(F63,O63)</f>
        <v>5330100</v>
      </c>
      <c r="F63" s="22">
        <f>SUM(G63:N63)</f>
        <v>5330100</v>
      </c>
      <c r="G63" s="22">
        <f>SUM(G66:G68,G69:G72)</f>
        <v>500140</v>
      </c>
      <c r="H63" s="22"/>
      <c r="I63" s="22">
        <f>SUM(I67:I72)</f>
        <v>0</v>
      </c>
      <c r="J63" s="22">
        <f>SUM(J67:J72)</f>
        <v>0</v>
      </c>
      <c r="K63" s="22">
        <f>SUM(K64:K68,K69:K74)</f>
        <v>4829960</v>
      </c>
      <c r="L63" s="23"/>
      <c r="M63" s="23"/>
      <c r="N63" s="23"/>
      <c r="O63" s="22"/>
      <c r="P63" s="23"/>
      <c r="Q63" s="24"/>
    </row>
    <row r="64" spans="1:17" ht="12.75">
      <c r="A64" s="19"/>
      <c r="B64" s="154">
        <v>85202</v>
      </c>
      <c r="C64" s="182" t="s">
        <v>75</v>
      </c>
      <c r="D64" s="188"/>
      <c r="E64" s="75">
        <f>SUM(F64,O64)</f>
        <v>28800</v>
      </c>
      <c r="F64" s="77">
        <f>SUM(G64:K64)</f>
        <v>28800</v>
      </c>
      <c r="G64" s="155"/>
      <c r="H64" s="155"/>
      <c r="I64" s="22"/>
      <c r="J64" s="22"/>
      <c r="K64" s="155">
        <v>28800</v>
      </c>
      <c r="L64" s="23"/>
      <c r="M64" s="23"/>
      <c r="N64" s="23"/>
      <c r="O64" s="22"/>
      <c r="P64" s="23"/>
      <c r="Q64" s="24"/>
    </row>
    <row r="65" spans="1:17" ht="12.75">
      <c r="A65" s="19"/>
      <c r="B65" s="154">
        <v>85203</v>
      </c>
      <c r="C65" s="182" t="s">
        <v>86</v>
      </c>
      <c r="D65" s="183"/>
      <c r="E65" s="75">
        <f>SUM(F65,O65)</f>
        <v>5000</v>
      </c>
      <c r="F65" s="77">
        <f>SUM(G65:K65)</f>
        <v>5000</v>
      </c>
      <c r="G65" s="155"/>
      <c r="H65" s="155"/>
      <c r="I65" s="22"/>
      <c r="J65" s="22"/>
      <c r="K65" s="155">
        <v>5000</v>
      </c>
      <c r="L65" s="23"/>
      <c r="M65" s="23"/>
      <c r="N65" s="23"/>
      <c r="O65" s="22"/>
      <c r="P65" s="23"/>
      <c r="Q65" s="24"/>
    </row>
    <row r="66" spans="1:17" ht="52.5" customHeight="1">
      <c r="A66" s="19"/>
      <c r="B66" s="125">
        <v>85212</v>
      </c>
      <c r="C66" s="303" t="s">
        <v>88</v>
      </c>
      <c r="D66" s="185"/>
      <c r="E66" s="75">
        <f t="shared" si="8"/>
        <v>3145650</v>
      </c>
      <c r="F66" s="77">
        <f aca="true" t="shared" si="9" ref="F66:F74">SUM(G66:K66)</f>
        <v>3145650</v>
      </c>
      <c r="G66" s="126">
        <v>60000</v>
      </c>
      <c r="H66" s="126"/>
      <c r="I66" s="126"/>
      <c r="J66" s="126"/>
      <c r="K66" s="126">
        <v>3085650</v>
      </c>
      <c r="L66" s="127"/>
      <c r="M66" s="127"/>
      <c r="N66" s="127"/>
      <c r="O66" s="126"/>
      <c r="P66" s="23"/>
      <c r="Q66" s="24"/>
    </row>
    <row r="67" spans="1:17" ht="60.75" customHeight="1">
      <c r="A67" s="129"/>
      <c r="B67" s="18">
        <v>85213</v>
      </c>
      <c r="C67" s="217" t="s">
        <v>69</v>
      </c>
      <c r="D67" s="218"/>
      <c r="E67" s="75">
        <f t="shared" si="8"/>
        <v>30540</v>
      </c>
      <c r="F67" s="77">
        <f t="shared" si="9"/>
        <v>30540</v>
      </c>
      <c r="G67" s="77">
        <v>30540</v>
      </c>
      <c r="H67" s="76"/>
      <c r="I67" s="76"/>
      <c r="J67" s="76"/>
      <c r="K67" s="77">
        <v>0</v>
      </c>
      <c r="L67" s="7"/>
      <c r="M67" s="7"/>
      <c r="N67" s="7"/>
      <c r="O67" s="7"/>
      <c r="P67" s="7"/>
      <c r="Q67" s="8"/>
    </row>
    <row r="68" spans="1:17" ht="36.75" customHeight="1">
      <c r="A68" s="129"/>
      <c r="B68" s="128">
        <v>85214</v>
      </c>
      <c r="C68" s="213" t="s">
        <v>77</v>
      </c>
      <c r="D68" s="214"/>
      <c r="E68" s="91">
        <f t="shared" si="8"/>
        <v>992500</v>
      </c>
      <c r="F68" s="121">
        <f t="shared" si="9"/>
        <v>992500</v>
      </c>
      <c r="G68" s="95">
        <v>2500</v>
      </c>
      <c r="H68" s="96"/>
      <c r="I68" s="96"/>
      <c r="J68" s="96"/>
      <c r="K68" s="95">
        <v>990000</v>
      </c>
      <c r="L68" s="16"/>
      <c r="M68" s="16"/>
      <c r="N68" s="16"/>
      <c r="O68" s="16"/>
      <c r="P68" s="16"/>
      <c r="Q68" s="17"/>
    </row>
    <row r="69" spans="1:17" ht="16.5" customHeight="1">
      <c r="A69" s="129"/>
      <c r="B69" s="18">
        <v>85215</v>
      </c>
      <c r="C69" s="207" t="s">
        <v>33</v>
      </c>
      <c r="D69" s="207"/>
      <c r="E69" s="75">
        <f t="shared" si="8"/>
        <v>503000</v>
      </c>
      <c r="F69" s="77">
        <f t="shared" si="9"/>
        <v>503000</v>
      </c>
      <c r="G69" s="76"/>
      <c r="H69" s="76"/>
      <c r="I69" s="76"/>
      <c r="J69" s="76"/>
      <c r="K69" s="77">
        <v>503000</v>
      </c>
      <c r="L69" s="7"/>
      <c r="M69" s="7"/>
      <c r="N69" s="7"/>
      <c r="O69" s="7"/>
      <c r="P69" s="7"/>
      <c r="Q69" s="8"/>
    </row>
    <row r="70" spans="1:17" ht="26.25" customHeight="1" hidden="1">
      <c r="A70" s="129"/>
      <c r="B70" s="18"/>
      <c r="C70" s="208"/>
      <c r="D70" s="209"/>
      <c r="E70" s="75"/>
      <c r="F70" s="77"/>
      <c r="G70" s="76"/>
      <c r="H70" s="76"/>
      <c r="I70" s="76"/>
      <c r="J70" s="76"/>
      <c r="K70" s="77"/>
      <c r="L70" s="7"/>
      <c r="M70" s="7"/>
      <c r="N70" s="7"/>
      <c r="O70" s="7"/>
      <c r="P70" s="7"/>
      <c r="Q70" s="8"/>
    </row>
    <row r="71" spans="1:17" ht="14.25" customHeight="1">
      <c r="A71" s="129"/>
      <c r="B71" s="35">
        <v>85219</v>
      </c>
      <c r="C71" s="210" t="s">
        <v>34</v>
      </c>
      <c r="D71" s="210"/>
      <c r="E71" s="37">
        <f t="shared" si="8"/>
        <v>460810</v>
      </c>
      <c r="F71" s="86">
        <f t="shared" si="9"/>
        <v>460810</v>
      </c>
      <c r="G71" s="86">
        <v>396100</v>
      </c>
      <c r="H71" s="87"/>
      <c r="I71" s="87"/>
      <c r="J71" s="87"/>
      <c r="K71" s="86">
        <v>64710</v>
      </c>
      <c r="L71" s="87"/>
      <c r="M71" s="87"/>
      <c r="N71" s="87"/>
      <c r="O71" s="87"/>
      <c r="P71" s="87"/>
      <c r="Q71" s="88"/>
    </row>
    <row r="72" spans="1:17" ht="25.5" customHeight="1">
      <c r="A72" s="19"/>
      <c r="B72" s="73">
        <v>85228</v>
      </c>
      <c r="C72" s="211" t="s">
        <v>35</v>
      </c>
      <c r="D72" s="212"/>
      <c r="E72" s="89">
        <f t="shared" si="8"/>
        <v>75000</v>
      </c>
      <c r="F72" s="95">
        <f t="shared" si="9"/>
        <v>75000</v>
      </c>
      <c r="G72" s="95">
        <v>11000</v>
      </c>
      <c r="H72" s="96"/>
      <c r="I72" s="96"/>
      <c r="J72" s="96"/>
      <c r="K72" s="95">
        <v>64000</v>
      </c>
      <c r="L72" s="7"/>
      <c r="M72" s="7"/>
      <c r="N72" s="7"/>
      <c r="O72" s="7"/>
      <c r="P72" s="7"/>
      <c r="Q72" s="8"/>
    </row>
    <row r="73" spans="1:17" ht="18" customHeight="1" hidden="1" thickBot="1">
      <c r="A73" s="19"/>
      <c r="B73" s="73"/>
      <c r="C73" s="219"/>
      <c r="D73" s="220"/>
      <c r="E73" s="89"/>
      <c r="F73" s="95"/>
      <c r="G73" s="95"/>
      <c r="H73" s="96"/>
      <c r="I73" s="96"/>
      <c r="J73" s="96"/>
      <c r="K73" s="95"/>
      <c r="L73" s="46"/>
      <c r="M73" s="46"/>
      <c r="N73" s="46"/>
      <c r="O73" s="46"/>
      <c r="P73" s="46"/>
      <c r="Q73" s="47"/>
    </row>
    <row r="74" spans="1:17" ht="13.5" customHeight="1" thickBot="1">
      <c r="A74" s="19"/>
      <c r="B74" s="56">
        <v>85295</v>
      </c>
      <c r="C74" s="223" t="s">
        <v>58</v>
      </c>
      <c r="D74" s="224"/>
      <c r="E74" s="89">
        <f t="shared" si="8"/>
        <v>88800</v>
      </c>
      <c r="F74" s="95">
        <f t="shared" si="9"/>
        <v>88800</v>
      </c>
      <c r="G74" s="84"/>
      <c r="H74" s="85"/>
      <c r="I74" s="85"/>
      <c r="J74" s="85"/>
      <c r="K74" s="84">
        <v>88800</v>
      </c>
      <c r="L74" s="46"/>
      <c r="M74" s="46"/>
      <c r="N74" s="46"/>
      <c r="O74" s="46"/>
      <c r="P74" s="46"/>
      <c r="Q74" s="47"/>
    </row>
    <row r="75" spans="1:17" ht="27.75" customHeight="1">
      <c r="A75" s="100">
        <v>853</v>
      </c>
      <c r="B75" s="101" t="s">
        <v>10</v>
      </c>
      <c r="C75" s="195" t="s">
        <v>61</v>
      </c>
      <c r="D75" s="196"/>
      <c r="E75" s="124">
        <f aca="true" t="shared" si="10" ref="E75:E97">SUM(F75,O75)</f>
        <v>40500</v>
      </c>
      <c r="F75" s="102">
        <f>SUM(H75,K75)</f>
        <v>40500</v>
      </c>
      <c r="G75" s="103"/>
      <c r="H75" s="103">
        <f>SUM(H76)</f>
        <v>15000</v>
      </c>
      <c r="I75" s="103">
        <f>SUM(I76:I76)</f>
        <v>100000</v>
      </c>
      <c r="J75" s="103">
        <f>SUM(J76:J76)</f>
        <v>100000</v>
      </c>
      <c r="K75" s="103">
        <f>SUM(K76)</f>
        <v>25500</v>
      </c>
      <c r="L75" s="104"/>
      <c r="M75" s="104"/>
      <c r="N75" s="104"/>
      <c r="O75" s="103"/>
      <c r="P75" s="104"/>
      <c r="Q75" s="99"/>
    </row>
    <row r="76" spans="1:17" ht="26.25" customHeight="1" thickBot="1">
      <c r="A76" s="19"/>
      <c r="B76" s="109">
        <v>85311</v>
      </c>
      <c r="C76" s="213" t="s">
        <v>62</v>
      </c>
      <c r="D76" s="214"/>
      <c r="E76" s="82">
        <f>SUM(F76,O76)</f>
        <v>40500</v>
      </c>
      <c r="F76" s="95">
        <f>SUM(H76,K76)</f>
        <v>40500</v>
      </c>
      <c r="G76" s="110"/>
      <c r="H76" s="110">
        <v>15000</v>
      </c>
      <c r="I76" s="110">
        <v>100000</v>
      </c>
      <c r="J76" s="110">
        <v>100000</v>
      </c>
      <c r="K76" s="110">
        <v>25500</v>
      </c>
      <c r="L76" s="109"/>
      <c r="M76" s="16"/>
      <c r="N76" s="16"/>
      <c r="O76" s="95"/>
      <c r="P76" s="16"/>
      <c r="Q76" s="17"/>
    </row>
    <row r="77" spans="1:17" ht="27.75" customHeight="1">
      <c r="A77" s="100">
        <v>854</v>
      </c>
      <c r="B77" s="101" t="s">
        <v>10</v>
      </c>
      <c r="C77" s="195" t="s">
        <v>36</v>
      </c>
      <c r="D77" s="196"/>
      <c r="E77" s="124">
        <f t="shared" si="10"/>
        <v>826100</v>
      </c>
      <c r="F77" s="124">
        <f>SUM(G77:N77)</f>
        <v>826100</v>
      </c>
      <c r="G77" s="124">
        <f>SUM(G78:G79)</f>
        <v>475700</v>
      </c>
      <c r="H77" s="124">
        <f>SUM(H78:H79)</f>
        <v>13400</v>
      </c>
      <c r="I77" s="168"/>
      <c r="J77" s="168"/>
      <c r="K77" s="124">
        <f>SUM(K78:K81)</f>
        <v>337000</v>
      </c>
      <c r="L77" s="104"/>
      <c r="M77" s="104"/>
      <c r="N77" s="104"/>
      <c r="O77" s="104"/>
      <c r="P77" s="104"/>
      <c r="Q77" s="99"/>
    </row>
    <row r="78" spans="1:17" ht="13.5" customHeight="1">
      <c r="A78" s="19"/>
      <c r="B78" s="18">
        <v>85401</v>
      </c>
      <c r="C78" s="207" t="s">
        <v>37</v>
      </c>
      <c r="D78" s="207"/>
      <c r="E78" s="75">
        <f>SUM(F78,O78)</f>
        <v>739500</v>
      </c>
      <c r="F78" s="77">
        <f>SUM(G78:N78)</f>
        <v>739500</v>
      </c>
      <c r="G78" s="77">
        <v>475700</v>
      </c>
      <c r="H78" s="76"/>
      <c r="I78" s="76"/>
      <c r="J78" s="76"/>
      <c r="K78" s="77">
        <v>263800</v>
      </c>
      <c r="L78" s="7"/>
      <c r="M78" s="7"/>
      <c r="N78" s="7"/>
      <c r="O78" s="7"/>
      <c r="P78" s="7"/>
      <c r="Q78" s="8"/>
    </row>
    <row r="79" spans="1:17" ht="12.75" customHeight="1">
      <c r="A79" s="19"/>
      <c r="B79" s="105">
        <v>85415</v>
      </c>
      <c r="C79" s="199" t="s">
        <v>38</v>
      </c>
      <c r="D79" s="199"/>
      <c r="E79" s="30">
        <f t="shared" si="10"/>
        <v>81100</v>
      </c>
      <c r="F79" s="11">
        <f>SUM(G79:N79)</f>
        <v>81100</v>
      </c>
      <c r="G79" s="16"/>
      <c r="H79" s="15">
        <v>13400</v>
      </c>
      <c r="I79" s="16"/>
      <c r="J79" s="16"/>
      <c r="K79" s="15">
        <v>67700</v>
      </c>
      <c r="L79" s="16"/>
      <c r="M79" s="16"/>
      <c r="N79" s="16"/>
      <c r="O79" s="16"/>
      <c r="P79" s="16"/>
      <c r="Q79" s="17"/>
    </row>
    <row r="80" spans="1:17" ht="12.75" customHeight="1">
      <c r="A80" s="19"/>
      <c r="B80" s="105">
        <v>85417</v>
      </c>
      <c r="C80" s="221" t="s">
        <v>70</v>
      </c>
      <c r="D80" s="222"/>
      <c r="E80" s="30">
        <f t="shared" si="10"/>
        <v>3500</v>
      </c>
      <c r="F80" s="11">
        <f>SUM(G80:N80)</f>
        <v>3500</v>
      </c>
      <c r="G80" s="16"/>
      <c r="H80" s="15"/>
      <c r="I80" s="16"/>
      <c r="J80" s="16"/>
      <c r="K80" s="15">
        <v>3500</v>
      </c>
      <c r="L80" s="16"/>
      <c r="M80" s="16"/>
      <c r="N80" s="16"/>
      <c r="O80" s="16"/>
      <c r="P80" s="16"/>
      <c r="Q80" s="17"/>
    </row>
    <row r="81" spans="1:17" ht="23.25" customHeight="1" thickBot="1">
      <c r="A81" s="19"/>
      <c r="B81" s="56">
        <v>85446</v>
      </c>
      <c r="C81" s="190" t="s">
        <v>31</v>
      </c>
      <c r="D81" s="191"/>
      <c r="E81" s="36">
        <f t="shared" si="10"/>
        <v>2000</v>
      </c>
      <c r="F81" s="93">
        <f>SUM(G81:N81)</f>
        <v>2000</v>
      </c>
      <c r="G81" s="58"/>
      <c r="H81" s="59"/>
      <c r="I81" s="58"/>
      <c r="J81" s="58"/>
      <c r="K81" s="59">
        <v>2000</v>
      </c>
      <c r="L81" s="58"/>
      <c r="M81" s="58"/>
      <c r="N81" s="58"/>
      <c r="O81" s="58"/>
      <c r="P81" s="58"/>
      <c r="Q81" s="63"/>
    </row>
    <row r="82" spans="1:17" ht="23.25" customHeight="1">
      <c r="A82" s="100">
        <v>900</v>
      </c>
      <c r="B82" s="101" t="s">
        <v>10</v>
      </c>
      <c r="C82" s="215" t="s">
        <v>39</v>
      </c>
      <c r="D82" s="216"/>
      <c r="E82" s="103">
        <f t="shared" si="10"/>
        <v>842400</v>
      </c>
      <c r="F82" s="102">
        <f aca="true" t="shared" si="11" ref="F82:F88">SUM(G82,H82,K82,L82,N82)</f>
        <v>762400</v>
      </c>
      <c r="G82" s="103">
        <f>SUM(G84,G85,G88)</f>
        <v>98500</v>
      </c>
      <c r="H82" s="103">
        <f>SUM(H83:H88)</f>
        <v>1500</v>
      </c>
      <c r="I82" s="103">
        <f>SUM(I84,I85,I88)</f>
        <v>0</v>
      </c>
      <c r="J82" s="103">
        <f>SUM(J84,J85,J88)</f>
        <v>0</v>
      </c>
      <c r="K82" s="103">
        <f>SUM(K83:K88)</f>
        <v>662400</v>
      </c>
      <c r="L82" s="103"/>
      <c r="M82" s="103"/>
      <c r="N82" s="103"/>
      <c r="O82" s="103">
        <f>SUM(O83:O88)</f>
        <v>80000</v>
      </c>
      <c r="P82" s="164"/>
      <c r="Q82" s="131">
        <v>30000</v>
      </c>
    </row>
    <row r="83" spans="1:17" ht="16.5" customHeight="1">
      <c r="A83" s="48"/>
      <c r="B83" s="74">
        <v>90003</v>
      </c>
      <c r="C83" s="200" t="s">
        <v>67</v>
      </c>
      <c r="D83" s="201"/>
      <c r="E83" s="30">
        <f>SUM(F83,O83)</f>
        <v>25000</v>
      </c>
      <c r="F83" s="30">
        <f>SUM(G83,H83,K83,L83,N83)</f>
        <v>25000</v>
      </c>
      <c r="G83" s="22"/>
      <c r="H83" s="22"/>
      <c r="I83" s="22"/>
      <c r="J83" s="22"/>
      <c r="K83" s="37">
        <v>25000</v>
      </c>
      <c r="L83" s="22"/>
      <c r="M83" s="22"/>
      <c r="N83" s="22"/>
      <c r="O83" s="22"/>
      <c r="P83" s="23"/>
      <c r="Q83" s="64"/>
    </row>
    <row r="84" spans="1:17" ht="15" customHeight="1">
      <c r="A84" s="19"/>
      <c r="B84" s="6">
        <v>90013</v>
      </c>
      <c r="C84" s="206" t="s">
        <v>40</v>
      </c>
      <c r="D84" s="206"/>
      <c r="E84" s="30">
        <f t="shared" si="10"/>
        <v>5000</v>
      </c>
      <c r="F84" s="30">
        <f t="shared" si="11"/>
        <v>5000</v>
      </c>
      <c r="G84" s="7"/>
      <c r="H84" s="11"/>
      <c r="I84" s="7"/>
      <c r="J84" s="7"/>
      <c r="K84" s="11">
        <v>5000</v>
      </c>
      <c r="L84" s="7"/>
      <c r="M84" s="7"/>
      <c r="N84" s="7"/>
      <c r="O84" s="7"/>
      <c r="P84" s="7"/>
      <c r="Q84" s="8"/>
    </row>
    <row r="85" spans="1:17" ht="12.75" customHeight="1">
      <c r="A85" s="19"/>
      <c r="B85" s="6">
        <v>90015</v>
      </c>
      <c r="C85" s="206" t="s">
        <v>41</v>
      </c>
      <c r="D85" s="206"/>
      <c r="E85" s="30">
        <f t="shared" si="10"/>
        <v>517000</v>
      </c>
      <c r="F85" s="36">
        <f t="shared" si="11"/>
        <v>467000</v>
      </c>
      <c r="G85" s="7"/>
      <c r="H85" s="7"/>
      <c r="I85" s="7"/>
      <c r="J85" s="7"/>
      <c r="K85" s="11">
        <v>467000</v>
      </c>
      <c r="L85" s="7"/>
      <c r="M85" s="7"/>
      <c r="N85" s="7"/>
      <c r="O85" s="11">
        <v>50000</v>
      </c>
      <c r="P85" s="7"/>
      <c r="Q85" s="8"/>
    </row>
    <row r="86" spans="1:17" ht="33.75" customHeight="1">
      <c r="A86" s="19"/>
      <c r="B86" s="18">
        <v>90019</v>
      </c>
      <c r="C86" s="197" t="s">
        <v>63</v>
      </c>
      <c r="D86" s="198"/>
      <c r="E86" s="75">
        <f>SUM(F86,O86)</f>
        <v>4000</v>
      </c>
      <c r="F86" s="75">
        <f t="shared" si="11"/>
        <v>4000</v>
      </c>
      <c r="G86" s="76"/>
      <c r="H86" s="76"/>
      <c r="I86" s="76"/>
      <c r="J86" s="76"/>
      <c r="K86" s="77">
        <v>4000</v>
      </c>
      <c r="L86" s="7"/>
      <c r="M86" s="7"/>
      <c r="N86" s="7"/>
      <c r="O86" s="11"/>
      <c r="P86" s="7"/>
      <c r="Q86" s="8"/>
    </row>
    <row r="87" spans="1:17" ht="33.75" customHeight="1">
      <c r="A87" s="19"/>
      <c r="B87" s="74">
        <v>90020</v>
      </c>
      <c r="C87" s="197" t="s">
        <v>57</v>
      </c>
      <c r="D87" s="198"/>
      <c r="E87" s="75">
        <f>SUM(F87,O87)</f>
        <v>2000</v>
      </c>
      <c r="F87" s="75">
        <f t="shared" si="11"/>
        <v>2000</v>
      </c>
      <c r="G87" s="7"/>
      <c r="H87" s="11"/>
      <c r="I87" s="7"/>
      <c r="J87" s="7"/>
      <c r="K87" s="77">
        <v>2000</v>
      </c>
      <c r="L87" s="7"/>
      <c r="M87" s="7"/>
      <c r="N87" s="7"/>
      <c r="O87" s="7"/>
      <c r="P87" s="7"/>
      <c r="Q87" s="8"/>
    </row>
    <row r="88" spans="1:17" ht="15" customHeight="1" thickBot="1">
      <c r="A88" s="60"/>
      <c r="B88" s="56">
        <v>90095</v>
      </c>
      <c r="C88" s="175" t="s">
        <v>58</v>
      </c>
      <c r="D88" s="173"/>
      <c r="E88" s="83">
        <f t="shared" si="10"/>
        <v>289400</v>
      </c>
      <c r="F88" s="83">
        <f t="shared" si="11"/>
        <v>259400</v>
      </c>
      <c r="G88" s="84">
        <v>98500</v>
      </c>
      <c r="H88" s="84">
        <v>1500</v>
      </c>
      <c r="I88" s="85"/>
      <c r="J88" s="85"/>
      <c r="K88" s="84">
        <v>159400</v>
      </c>
      <c r="L88" s="58"/>
      <c r="M88" s="58"/>
      <c r="N88" s="58"/>
      <c r="O88" s="59">
        <v>30000</v>
      </c>
      <c r="P88" s="58"/>
      <c r="Q88" s="65">
        <v>30000</v>
      </c>
    </row>
    <row r="89" spans="1:17" ht="15" customHeight="1" thickBot="1" thickTop="1">
      <c r="A89" s="122">
        <v>1</v>
      </c>
      <c r="B89" s="122">
        <v>2</v>
      </c>
      <c r="C89" s="202">
        <v>3</v>
      </c>
      <c r="D89" s="203"/>
      <c r="E89" s="123">
        <v>4</v>
      </c>
      <c r="F89" s="123">
        <v>5</v>
      </c>
      <c r="G89" s="123">
        <v>6</v>
      </c>
      <c r="H89" s="122">
        <v>7</v>
      </c>
      <c r="I89" s="122"/>
      <c r="J89" s="122"/>
      <c r="K89" s="123">
        <v>8</v>
      </c>
      <c r="L89" s="122">
        <v>9</v>
      </c>
      <c r="M89" s="122"/>
      <c r="N89" s="122">
        <v>10</v>
      </c>
      <c r="O89" s="122">
        <v>11</v>
      </c>
      <c r="P89" s="122"/>
      <c r="Q89" s="122">
        <v>12</v>
      </c>
    </row>
    <row r="90" spans="1:17" ht="26.25" customHeight="1" thickTop="1">
      <c r="A90" s="48">
        <v>921</v>
      </c>
      <c r="B90" s="54" t="s">
        <v>10</v>
      </c>
      <c r="C90" s="195" t="s">
        <v>42</v>
      </c>
      <c r="D90" s="196"/>
      <c r="E90" s="90">
        <f>SUM(F90,O90)</f>
        <v>890150</v>
      </c>
      <c r="F90" s="103">
        <f>SUM(G90:N90)</f>
        <v>720150</v>
      </c>
      <c r="G90" s="90"/>
      <c r="H90" s="90">
        <f>SUM(H91:H94)</f>
        <v>720150</v>
      </c>
      <c r="I90" s="90">
        <f>SUM(I92:I93)</f>
        <v>0</v>
      </c>
      <c r="J90" s="90">
        <f>SUM(J92:J93)</f>
        <v>0</v>
      </c>
      <c r="K90" s="90">
        <f>SUM(K91:K93)</f>
        <v>0</v>
      </c>
      <c r="L90" s="165"/>
      <c r="M90" s="165"/>
      <c r="N90" s="165"/>
      <c r="O90" s="90">
        <f>SUM(O91:O94)</f>
        <v>170000</v>
      </c>
      <c r="P90" s="165"/>
      <c r="Q90" s="167">
        <v>170000</v>
      </c>
    </row>
    <row r="91" spans="1:17" ht="26.25" customHeight="1">
      <c r="A91" s="48"/>
      <c r="B91" s="125">
        <v>92105</v>
      </c>
      <c r="C91" s="200" t="s">
        <v>68</v>
      </c>
      <c r="D91" s="201"/>
      <c r="E91" s="75">
        <f>SUM(F91,O91)</f>
        <v>170000</v>
      </c>
      <c r="F91" s="30"/>
      <c r="G91" s="90"/>
      <c r="H91" s="166"/>
      <c r="I91" s="90"/>
      <c r="J91" s="90"/>
      <c r="K91" s="126">
        <v>0</v>
      </c>
      <c r="L91" s="165"/>
      <c r="M91" s="165"/>
      <c r="N91" s="165"/>
      <c r="O91" s="126">
        <v>170000</v>
      </c>
      <c r="P91" s="165"/>
      <c r="Q91" s="171">
        <v>170000</v>
      </c>
    </row>
    <row r="92" spans="1:17" ht="12.75">
      <c r="A92" s="19"/>
      <c r="B92" s="18">
        <v>92109</v>
      </c>
      <c r="C92" s="197" t="s">
        <v>43</v>
      </c>
      <c r="D92" s="198"/>
      <c r="E92" s="30">
        <f>SUM(F92,O92)</f>
        <v>329250</v>
      </c>
      <c r="F92" s="30">
        <f>SUM(G92:N92)</f>
        <v>329250</v>
      </c>
      <c r="G92" s="11"/>
      <c r="H92" s="11">
        <v>329250</v>
      </c>
      <c r="I92" s="7"/>
      <c r="J92" s="7"/>
      <c r="K92" s="11">
        <v>0</v>
      </c>
      <c r="L92" s="7"/>
      <c r="M92" s="7"/>
      <c r="N92" s="7"/>
      <c r="O92" s="37"/>
      <c r="P92" s="7"/>
      <c r="Q92" s="8"/>
    </row>
    <row r="93" spans="1:17" ht="12.75">
      <c r="A93" s="19"/>
      <c r="B93" s="105">
        <v>92116</v>
      </c>
      <c r="C93" s="199" t="s">
        <v>44</v>
      </c>
      <c r="D93" s="199"/>
      <c r="E93" s="38">
        <f t="shared" si="10"/>
        <v>390900</v>
      </c>
      <c r="F93" s="36">
        <f>SUM(G93:N93)</f>
        <v>390900</v>
      </c>
      <c r="G93" s="38"/>
      <c r="H93" s="38">
        <v>390900</v>
      </c>
      <c r="I93" s="147"/>
      <c r="J93" s="147"/>
      <c r="K93" s="38">
        <v>0</v>
      </c>
      <c r="L93" s="148"/>
      <c r="M93" s="148"/>
      <c r="N93" s="148"/>
      <c r="O93" s="38"/>
      <c r="P93" s="148"/>
      <c r="Q93" s="149"/>
    </row>
    <row r="94" spans="1:17" ht="1.5" customHeight="1" thickBot="1">
      <c r="A94" s="60"/>
      <c r="B94" s="61"/>
      <c r="C94" s="204"/>
      <c r="D94" s="205"/>
      <c r="E94" s="38"/>
      <c r="F94" s="57"/>
      <c r="G94" s="57"/>
      <c r="H94" s="57"/>
      <c r="I94" s="66"/>
      <c r="J94" s="66"/>
      <c r="K94" s="57"/>
      <c r="L94" s="67"/>
      <c r="M94" s="67"/>
      <c r="N94" s="67"/>
      <c r="O94" s="57"/>
      <c r="P94" s="67"/>
      <c r="Q94" s="68"/>
    </row>
    <row r="95" spans="1:17" ht="12.75">
      <c r="A95" s="19">
        <v>926</v>
      </c>
      <c r="B95" s="53" t="s">
        <v>10</v>
      </c>
      <c r="C95" s="192" t="s">
        <v>45</v>
      </c>
      <c r="D95" s="192"/>
      <c r="E95" s="72">
        <f t="shared" si="10"/>
        <v>145000</v>
      </c>
      <c r="F95" s="55">
        <f>SUM(G95,K95,H95)</f>
        <v>145000</v>
      </c>
      <c r="G95" s="22"/>
      <c r="H95" s="22">
        <f>SUM(H96:H97)</f>
        <v>95000</v>
      </c>
      <c r="I95" s="22" t="e">
        <f>SUM(#REF!,I96)</f>
        <v>#REF!</v>
      </c>
      <c r="J95" s="22" t="e">
        <f>SUM(#REF!,J96)</f>
        <v>#REF!</v>
      </c>
      <c r="K95" s="22">
        <f>SUM(K96,K97)</f>
        <v>50000</v>
      </c>
      <c r="L95" s="23"/>
      <c r="M95" s="23"/>
      <c r="N95" s="23"/>
      <c r="O95" s="22"/>
      <c r="P95" s="23"/>
      <c r="Q95" s="24"/>
    </row>
    <row r="96" spans="1:17" ht="17.25" customHeight="1">
      <c r="A96" s="19"/>
      <c r="B96" s="105">
        <v>92605</v>
      </c>
      <c r="C96" s="194" t="s">
        <v>66</v>
      </c>
      <c r="D96" s="194"/>
      <c r="E96" s="38">
        <f t="shared" si="10"/>
        <v>140000</v>
      </c>
      <c r="F96" s="38">
        <f>SUM(G96:N96)</f>
        <v>140000</v>
      </c>
      <c r="G96" s="15"/>
      <c r="H96" s="15">
        <v>95000</v>
      </c>
      <c r="I96" s="16"/>
      <c r="J96" s="16"/>
      <c r="K96" s="15">
        <v>45000</v>
      </c>
      <c r="L96" s="16"/>
      <c r="M96" s="16"/>
      <c r="N96" s="16"/>
      <c r="O96" s="15"/>
      <c r="P96" s="16"/>
      <c r="Q96" s="17"/>
    </row>
    <row r="97" spans="1:17" ht="13.5" thickBot="1">
      <c r="A97" s="133"/>
      <c r="B97" s="150">
        <v>92695</v>
      </c>
      <c r="C97" s="174" t="s">
        <v>71</v>
      </c>
      <c r="D97" s="174"/>
      <c r="E97" s="32">
        <f t="shared" si="10"/>
        <v>5000</v>
      </c>
      <c r="F97" s="32">
        <f>SUM(G97:N97)</f>
        <v>5000</v>
      </c>
      <c r="G97" s="9"/>
      <c r="H97" s="12"/>
      <c r="I97" s="9"/>
      <c r="J97" s="9"/>
      <c r="K97" s="12">
        <v>5000</v>
      </c>
      <c r="L97" s="9"/>
      <c r="M97" s="9"/>
      <c r="N97" s="9"/>
      <c r="O97" s="9"/>
      <c r="P97" s="9"/>
      <c r="Q97" s="10"/>
    </row>
    <row r="98" spans="3:17" ht="13.5" thickTop="1">
      <c r="C98" s="193"/>
      <c r="D98" s="19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3:17" ht="12.75">
      <c r="C99" s="193"/>
      <c r="D99" s="19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3:17" ht="12.75">
      <c r="C100" s="193"/>
      <c r="D100" s="19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3:17" ht="12.75">
      <c r="C101" s="193"/>
      <c r="D101" s="19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3:17" ht="12.75">
      <c r="C102" s="193"/>
      <c r="D102" s="19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3:17" ht="12.75">
      <c r="C103" s="193"/>
      <c r="D103" s="19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3:17" ht="12.75">
      <c r="C104" s="193"/>
      <c r="D104" s="19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3:17" ht="12.75">
      <c r="C105" s="193"/>
      <c r="D105" s="19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3:17" ht="12.75">
      <c r="C106" s="193"/>
      <c r="D106" s="19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3:17" ht="12.75">
      <c r="C107" s="193"/>
      <c r="D107" s="19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3:17" ht="12.75">
      <c r="C108" s="193"/>
      <c r="D108" s="19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3:17" ht="12.75">
      <c r="C109" s="193"/>
      <c r="D109" s="19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3:17" ht="12.75">
      <c r="C110" s="193"/>
      <c r="D110" s="19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3:17" ht="12.75">
      <c r="C111" s="193"/>
      <c r="D111" s="19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3:17" ht="12.75">
      <c r="C112" s="193"/>
      <c r="D112" s="19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3:17" ht="12.75">
      <c r="C113" s="193"/>
      <c r="D113" s="19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3:17" ht="12.75">
      <c r="C114" s="193"/>
      <c r="D114" s="19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3:17" ht="12.75">
      <c r="C115" s="193"/>
      <c r="D115" s="19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3:17" ht="12.75">
      <c r="C116" s="193"/>
      <c r="D116" s="19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3:17" ht="12.75">
      <c r="C117" s="193"/>
      <c r="D117" s="19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3:17" ht="12.75">
      <c r="C118" s="193"/>
      <c r="D118" s="19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3:17" ht="12.75">
      <c r="C119" s="193"/>
      <c r="D119" s="19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3:17" ht="12.75">
      <c r="C120" s="193"/>
      <c r="D120" s="19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3:17" ht="12.75">
      <c r="C121" s="193"/>
      <c r="D121" s="19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3:17" ht="12.75">
      <c r="C122" s="193"/>
      <c r="D122" s="19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3:17" ht="12.75">
      <c r="C123" s="193"/>
      <c r="D123" s="19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3:17" ht="12.75">
      <c r="C124" s="193"/>
      <c r="D124" s="19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3:17" ht="12.75">
      <c r="C125" s="1"/>
      <c r="D125" s="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5:17" ht="12.75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5:17" ht="12.75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</sheetData>
  <mergeCells count="135">
    <mergeCell ref="C44:D44"/>
    <mergeCell ref="C55:D55"/>
    <mergeCell ref="C53:D53"/>
    <mergeCell ref="C49:D49"/>
    <mergeCell ref="C50:D50"/>
    <mergeCell ref="C45:D45"/>
    <mergeCell ref="C48:D48"/>
    <mergeCell ref="C46:D46"/>
    <mergeCell ref="C47:D47"/>
    <mergeCell ref="C84:D84"/>
    <mergeCell ref="C56:D56"/>
    <mergeCell ref="C57:D57"/>
    <mergeCell ref="C66:D66"/>
    <mergeCell ref="C62:D62"/>
    <mergeCell ref="C58:D58"/>
    <mergeCell ref="C59:D59"/>
    <mergeCell ref="C83:D83"/>
    <mergeCell ref="C77:D77"/>
    <mergeCell ref="C78:D78"/>
    <mergeCell ref="C26:D26"/>
    <mergeCell ref="C37:D37"/>
    <mergeCell ref="C33:D33"/>
    <mergeCell ref="C19:D19"/>
    <mergeCell ref="C20:D20"/>
    <mergeCell ref="C23:D23"/>
    <mergeCell ref="C21:D21"/>
    <mergeCell ref="C22:D22"/>
    <mergeCell ref="C34:D34"/>
    <mergeCell ref="A7:A9"/>
    <mergeCell ref="B7:B9"/>
    <mergeCell ref="C41:D41"/>
    <mergeCell ref="C24:D24"/>
    <mergeCell ref="C25:D25"/>
    <mergeCell ref="C10:D10"/>
    <mergeCell ref="C28:D28"/>
    <mergeCell ref="C27:D27"/>
    <mergeCell ref="C40:D40"/>
    <mergeCell ref="C39:D39"/>
    <mergeCell ref="O5:O6"/>
    <mergeCell ref="C11:D11"/>
    <mergeCell ref="C12:D12"/>
    <mergeCell ref="E7:E9"/>
    <mergeCell ref="O10:P10"/>
    <mergeCell ref="G5:G6"/>
    <mergeCell ref="N5:N6"/>
    <mergeCell ref="P6:Q6"/>
    <mergeCell ref="F7:Q9"/>
    <mergeCell ref="A3:E6"/>
    <mergeCell ref="C7:D9"/>
    <mergeCell ref="C15:D15"/>
    <mergeCell ref="C16:D16"/>
    <mergeCell ref="C18:D18"/>
    <mergeCell ref="C13:D13"/>
    <mergeCell ref="C14:D14"/>
    <mergeCell ref="K5:K6"/>
    <mergeCell ref="L5:M6"/>
    <mergeCell ref="F5:F6"/>
    <mergeCell ref="H10:J10"/>
    <mergeCell ref="L10:M10"/>
    <mergeCell ref="H5:J6"/>
    <mergeCell ref="F3:Q3"/>
    <mergeCell ref="G4:N4"/>
    <mergeCell ref="P4:Q4"/>
    <mergeCell ref="C36:D36"/>
    <mergeCell ref="C35:D35"/>
    <mergeCell ref="C29:D29"/>
    <mergeCell ref="C30:D30"/>
    <mergeCell ref="C31:D31"/>
    <mergeCell ref="C32:D32"/>
    <mergeCell ref="C17:D17"/>
    <mergeCell ref="C79:D79"/>
    <mergeCell ref="C82:D82"/>
    <mergeCell ref="C63:D63"/>
    <mergeCell ref="C67:D67"/>
    <mergeCell ref="C68:D68"/>
    <mergeCell ref="C73:D73"/>
    <mergeCell ref="C80:D80"/>
    <mergeCell ref="C74:D74"/>
    <mergeCell ref="C85:D85"/>
    <mergeCell ref="C87:D87"/>
    <mergeCell ref="C69:D69"/>
    <mergeCell ref="C75:D75"/>
    <mergeCell ref="C70:D70"/>
    <mergeCell ref="C71:D71"/>
    <mergeCell ref="C72:D72"/>
    <mergeCell ref="C76:D76"/>
    <mergeCell ref="C86:D86"/>
    <mergeCell ref="C81:D81"/>
    <mergeCell ref="C95:D95"/>
    <mergeCell ref="C96:D96"/>
    <mergeCell ref="C97:D97"/>
    <mergeCell ref="C88:D88"/>
    <mergeCell ref="C90:D90"/>
    <mergeCell ref="C92:D92"/>
    <mergeCell ref="C93:D93"/>
    <mergeCell ref="C91:D91"/>
    <mergeCell ref="C89:D89"/>
    <mergeCell ref="C94:D94"/>
    <mergeCell ref="C98:D98"/>
    <mergeCell ref="C99:D99"/>
    <mergeCell ref="C100:D100"/>
    <mergeCell ref="C101:D101"/>
    <mergeCell ref="C117:D117"/>
    <mergeCell ref="C124:D124"/>
    <mergeCell ref="C118:D118"/>
    <mergeCell ref="C119:D119"/>
    <mergeCell ref="C120:D120"/>
    <mergeCell ref="C121:D121"/>
    <mergeCell ref="C122:D122"/>
    <mergeCell ref="C123:D123"/>
    <mergeCell ref="C115:D115"/>
    <mergeCell ref="C116:D116"/>
    <mergeCell ref="C112:D112"/>
    <mergeCell ref="C113:D113"/>
    <mergeCell ref="C114:D114"/>
    <mergeCell ref="C110:D110"/>
    <mergeCell ref="C111:D11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38:D38"/>
    <mergeCell ref="C60:D60"/>
    <mergeCell ref="C43:D43"/>
    <mergeCell ref="C65:D65"/>
    <mergeCell ref="C42:D42"/>
    <mergeCell ref="C54:D54"/>
    <mergeCell ref="C64:D64"/>
    <mergeCell ref="C61:D61"/>
    <mergeCell ref="C51:D51"/>
    <mergeCell ref="C52:D52"/>
  </mergeCells>
  <printOptions/>
  <pageMargins left="0.15748031496062992" right="0.5511811023622047" top="0.39" bottom="0.21" header="0.3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UG</cp:lastModifiedBy>
  <cp:lastPrinted>2006-01-13T12:30:03Z</cp:lastPrinted>
  <dcterms:created xsi:type="dcterms:W3CDTF">2002-10-24T05:15:23Z</dcterms:created>
  <dcterms:modified xsi:type="dcterms:W3CDTF">2006-01-19T07:20:03Z</dcterms:modified>
  <cp:category/>
  <cp:version/>
  <cp:contentType/>
  <cp:contentStatus/>
</cp:coreProperties>
</file>