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31-12-2017 !" sheetId="8" r:id="rId1"/>
    <sheet name="31-12-2017" sheetId="5" r:id="rId2"/>
    <sheet name="Arkusz1" sheetId="6" r:id="rId3"/>
    <sheet name="Arkusz2" sheetId="7" r:id="rId4"/>
  </sheets>
  <calcPr calcId="145621"/>
</workbook>
</file>

<file path=xl/calcChain.xml><?xml version="1.0" encoding="utf-8"?>
<calcChain xmlns="http://schemas.openxmlformats.org/spreadsheetml/2006/main">
  <c r="J50" i="8" l="1"/>
  <c r="J51" i="8"/>
  <c r="J25" i="8"/>
  <c r="J119" i="8"/>
  <c r="H119" i="8"/>
  <c r="J118" i="8"/>
  <c r="H118" i="8"/>
  <c r="J117" i="8"/>
  <c r="H117" i="8"/>
  <c r="J116" i="8"/>
  <c r="H116" i="8"/>
  <c r="J115" i="8"/>
  <c r="H115" i="8"/>
  <c r="J114" i="8"/>
  <c r="H114" i="8"/>
  <c r="J113" i="8"/>
  <c r="H113" i="8"/>
  <c r="J112" i="8"/>
  <c r="H112" i="8"/>
  <c r="J111" i="8"/>
  <c r="H111" i="8"/>
  <c r="J110" i="8"/>
  <c r="H110" i="8"/>
  <c r="J109" i="8"/>
  <c r="H109" i="8"/>
  <c r="J108" i="8"/>
  <c r="H108" i="8"/>
  <c r="J107" i="8"/>
  <c r="H107" i="8"/>
  <c r="J106" i="8"/>
  <c r="H106" i="8"/>
  <c r="J105" i="8"/>
  <c r="H105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H93" i="8" s="1"/>
  <c r="H92" i="8" s="1"/>
  <c r="F93" i="8"/>
  <c r="F92" i="8" s="1"/>
  <c r="J92" i="8" s="1"/>
  <c r="J91" i="8"/>
  <c r="H91" i="8"/>
  <c r="J90" i="8"/>
  <c r="H90" i="8"/>
  <c r="J89" i="8"/>
  <c r="H89" i="8"/>
  <c r="H88" i="8" s="1"/>
  <c r="E88" i="8"/>
  <c r="J88" i="8" s="1"/>
  <c r="J86" i="8"/>
  <c r="H86" i="8"/>
  <c r="J85" i="8"/>
  <c r="H85" i="8"/>
  <c r="J84" i="8"/>
  <c r="H84" i="8"/>
  <c r="H83" i="8" s="1"/>
  <c r="H82" i="8" s="1"/>
  <c r="E83" i="8"/>
  <c r="J83" i="8" s="1"/>
  <c r="J80" i="8"/>
  <c r="H80" i="8"/>
  <c r="H79" i="8" s="1"/>
  <c r="E79" i="8"/>
  <c r="J79" i="8" s="1"/>
  <c r="J78" i="8"/>
  <c r="H78" i="8"/>
  <c r="H77" i="8"/>
  <c r="J76" i="8"/>
  <c r="H76" i="8"/>
  <c r="J75" i="8"/>
  <c r="H75" i="8"/>
  <c r="J74" i="8"/>
  <c r="H74" i="8"/>
  <c r="J73" i="8"/>
  <c r="H73" i="8"/>
  <c r="H72" i="8" s="1"/>
  <c r="E72" i="8"/>
  <c r="J70" i="8"/>
  <c r="H70" i="8"/>
  <c r="H69" i="8" s="1"/>
  <c r="H68" i="8" s="1"/>
  <c r="F69" i="8"/>
  <c r="F68" i="8" s="1"/>
  <c r="G68" i="8" s="1"/>
  <c r="J68" i="8" s="1"/>
  <c r="J67" i="8"/>
  <c r="H67" i="8"/>
  <c r="J66" i="8"/>
  <c r="H66" i="8"/>
  <c r="J65" i="8"/>
  <c r="H65" i="8"/>
  <c r="J64" i="8"/>
  <c r="H64" i="8"/>
  <c r="J63" i="8"/>
  <c r="H63" i="8"/>
  <c r="J62" i="8"/>
  <c r="H62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J53" i="8"/>
  <c r="H53" i="8"/>
  <c r="H52" i="8" s="1"/>
  <c r="E52" i="8"/>
  <c r="J52" i="8" s="1"/>
  <c r="H51" i="8"/>
  <c r="H50" i="8"/>
  <c r="J49" i="8"/>
  <c r="H49" i="8"/>
  <c r="J48" i="8"/>
  <c r="H48" i="8"/>
  <c r="J47" i="8"/>
  <c r="H47" i="8"/>
  <c r="J46" i="8"/>
  <c r="H46" i="8"/>
  <c r="J45" i="8"/>
  <c r="H45" i="8"/>
  <c r="J44" i="8"/>
  <c r="H44" i="8"/>
  <c r="J43" i="8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H36" i="8" s="1"/>
  <c r="E36" i="8"/>
  <c r="E35" i="8" s="1"/>
  <c r="G35" i="8" s="1"/>
  <c r="J35" i="8" s="1"/>
  <c r="J34" i="8"/>
  <c r="H34" i="8"/>
  <c r="J33" i="8"/>
  <c r="H33" i="8"/>
  <c r="H32" i="8" s="1"/>
  <c r="H31" i="8" s="1"/>
  <c r="E32" i="8"/>
  <c r="E31" i="8" s="1"/>
  <c r="G31" i="8" s="1"/>
  <c r="J31" i="8" s="1"/>
  <c r="J30" i="8"/>
  <c r="H30" i="8"/>
  <c r="J29" i="8"/>
  <c r="H29" i="8"/>
  <c r="J28" i="8"/>
  <c r="H28" i="8"/>
  <c r="J27" i="8"/>
  <c r="H27" i="8"/>
  <c r="J26" i="8"/>
  <c r="H26" i="8"/>
  <c r="H25" i="8"/>
  <c r="H24" i="8" s="1"/>
  <c r="F24" i="8"/>
  <c r="F9" i="8" s="1"/>
  <c r="J23" i="8"/>
  <c r="H23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H14" i="8" s="1"/>
  <c r="E14" i="8"/>
  <c r="J14" i="8" s="1"/>
  <c r="J13" i="8"/>
  <c r="H13" i="8"/>
  <c r="J12" i="8"/>
  <c r="H12" i="8"/>
  <c r="J11" i="8"/>
  <c r="H11" i="8"/>
  <c r="E10" i="8"/>
  <c r="J10" i="8" s="1"/>
  <c r="E9" i="8"/>
  <c r="J115" i="5"/>
  <c r="J116" i="5"/>
  <c r="J117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87" i="5"/>
  <c r="J88" i="5"/>
  <c r="J82" i="5"/>
  <c r="J83" i="5"/>
  <c r="J71" i="5"/>
  <c r="J72" i="5"/>
  <c r="J73" i="5"/>
  <c r="J74" i="5"/>
  <c r="J75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35" i="5"/>
  <c r="J36" i="5"/>
  <c r="J37" i="5"/>
  <c r="J38" i="5"/>
  <c r="J39" i="5"/>
  <c r="J40" i="5"/>
  <c r="J41" i="5"/>
  <c r="J42" i="5"/>
  <c r="J43" i="5"/>
  <c r="J44" i="5"/>
  <c r="J45" i="5"/>
  <c r="J46" i="5"/>
  <c r="J67" i="5"/>
  <c r="J91" i="5"/>
  <c r="J86" i="5"/>
  <c r="J77" i="5"/>
  <c r="J81" i="5"/>
  <c r="J70" i="5"/>
  <c r="J50" i="5"/>
  <c r="J34" i="5"/>
  <c r="J31" i="5"/>
  <c r="J30" i="5"/>
  <c r="J23" i="5"/>
  <c r="J24" i="5"/>
  <c r="J25" i="5"/>
  <c r="J26" i="5"/>
  <c r="J27" i="5"/>
  <c r="J22" i="5"/>
  <c r="J13" i="5"/>
  <c r="J14" i="5"/>
  <c r="J15" i="5"/>
  <c r="J16" i="5"/>
  <c r="J17" i="5"/>
  <c r="J18" i="5"/>
  <c r="J19" i="5"/>
  <c r="J20" i="5"/>
  <c r="J12" i="5"/>
  <c r="J8" i="5"/>
  <c r="J9" i="5"/>
  <c r="J10" i="5"/>
  <c r="E33" i="5"/>
  <c r="L34" i="5"/>
  <c r="H34" i="5" s="1"/>
  <c r="L35" i="5"/>
  <c r="H35" i="5" s="1"/>
  <c r="L36" i="5"/>
  <c r="H36" i="5" s="1"/>
  <c r="L37" i="5"/>
  <c r="H37" i="5" s="1"/>
  <c r="L38" i="5"/>
  <c r="H38" i="5" s="1"/>
  <c r="L39" i="5"/>
  <c r="H39" i="5" s="1"/>
  <c r="L40" i="5"/>
  <c r="H40" i="5" s="1"/>
  <c r="L41" i="5"/>
  <c r="H41" i="5" s="1"/>
  <c r="L42" i="5"/>
  <c r="H42" i="5" s="1"/>
  <c r="L43" i="5"/>
  <c r="H43" i="5" s="1"/>
  <c r="L44" i="5"/>
  <c r="H44" i="5" s="1"/>
  <c r="L45" i="5"/>
  <c r="H45" i="5" s="1"/>
  <c r="L46" i="5"/>
  <c r="H46" i="5" s="1"/>
  <c r="L47" i="5"/>
  <c r="H47" i="5" s="1"/>
  <c r="L48" i="5"/>
  <c r="H48" i="5" s="1"/>
  <c r="E49" i="5"/>
  <c r="L50" i="5"/>
  <c r="H50" i="5" s="1"/>
  <c r="L51" i="5"/>
  <c r="H51" i="5" s="1"/>
  <c r="L52" i="5"/>
  <c r="H52" i="5" s="1"/>
  <c r="L53" i="5"/>
  <c r="H53" i="5" s="1"/>
  <c r="L54" i="5"/>
  <c r="H54" i="5" s="1"/>
  <c r="L55" i="5"/>
  <c r="H55" i="5" s="1"/>
  <c r="L56" i="5"/>
  <c r="H56" i="5" s="1"/>
  <c r="L57" i="5"/>
  <c r="H57" i="5" s="1"/>
  <c r="L58" i="5"/>
  <c r="H58" i="5" s="1"/>
  <c r="L59" i="5"/>
  <c r="H59" i="5" s="1"/>
  <c r="L60" i="5"/>
  <c r="H60" i="5" s="1"/>
  <c r="L61" i="5"/>
  <c r="H61" i="5" s="1"/>
  <c r="L62" i="5"/>
  <c r="H62" i="5" s="1"/>
  <c r="L63" i="5"/>
  <c r="H63" i="5" s="1"/>
  <c r="L64" i="5"/>
  <c r="H64" i="5" s="1"/>
  <c r="E32" i="5"/>
  <c r="L8" i="5"/>
  <c r="H8" i="5" s="1"/>
  <c r="E85" i="5"/>
  <c r="E84" i="5" s="1"/>
  <c r="E11" i="5"/>
  <c r="E80" i="5"/>
  <c r="E69" i="5"/>
  <c r="E29" i="5"/>
  <c r="L15" i="5"/>
  <c r="H15" i="5" s="1"/>
  <c r="L13" i="5"/>
  <c r="H13" i="5" s="1"/>
  <c r="L9" i="5"/>
  <c r="H9" i="5" s="1"/>
  <c r="L10" i="5"/>
  <c r="H10" i="5" s="1"/>
  <c r="L14" i="5"/>
  <c r="H14" i="5" s="1"/>
  <c r="L16" i="5"/>
  <c r="H16" i="5" s="1"/>
  <c r="L17" i="5"/>
  <c r="H17" i="5" s="1"/>
  <c r="L18" i="5"/>
  <c r="H18" i="5" s="1"/>
  <c r="L19" i="5"/>
  <c r="H19" i="5" s="1"/>
  <c r="L20" i="5"/>
  <c r="H20" i="5" s="1"/>
  <c r="L23" i="5"/>
  <c r="H23" i="5" s="1"/>
  <c r="L24" i="5"/>
  <c r="H24" i="5" s="1"/>
  <c r="L25" i="5"/>
  <c r="H25" i="5" s="1"/>
  <c r="L26" i="5"/>
  <c r="H26" i="5" s="1"/>
  <c r="L27" i="5"/>
  <c r="H27" i="5" s="1"/>
  <c r="L71" i="5"/>
  <c r="H71" i="5" s="1"/>
  <c r="L72" i="5"/>
  <c r="H72" i="5" s="1"/>
  <c r="L73" i="5"/>
  <c r="H73" i="5" s="1"/>
  <c r="L74" i="5"/>
  <c r="H74" i="5" s="1"/>
  <c r="L75" i="5"/>
  <c r="H75" i="5" s="1"/>
  <c r="L82" i="5"/>
  <c r="H82" i="5" s="1"/>
  <c r="L83" i="5"/>
  <c r="H83" i="5" s="1"/>
  <c r="L87" i="5"/>
  <c r="H87" i="5" s="1"/>
  <c r="L88" i="5"/>
  <c r="H88" i="5" s="1"/>
  <c r="L92" i="5"/>
  <c r="H92" i="5" s="1"/>
  <c r="L93" i="5"/>
  <c r="H93" i="5" s="1"/>
  <c r="L94" i="5"/>
  <c r="H94" i="5" s="1"/>
  <c r="L95" i="5"/>
  <c r="H95" i="5" s="1"/>
  <c r="L96" i="5"/>
  <c r="H96" i="5" s="1"/>
  <c r="L97" i="5"/>
  <c r="H97" i="5" s="1"/>
  <c r="L98" i="5"/>
  <c r="H98" i="5" s="1"/>
  <c r="L99" i="5"/>
  <c r="H99" i="5" s="1"/>
  <c r="L100" i="5"/>
  <c r="H100" i="5" s="1"/>
  <c r="L101" i="5"/>
  <c r="H101" i="5" s="1"/>
  <c r="L102" i="5"/>
  <c r="H102" i="5" s="1"/>
  <c r="L103" i="5"/>
  <c r="H103" i="5" s="1"/>
  <c r="L104" i="5"/>
  <c r="H104" i="5" s="1"/>
  <c r="L105" i="5"/>
  <c r="H105" i="5" s="1"/>
  <c r="L106" i="5"/>
  <c r="H106" i="5" s="1"/>
  <c r="L107" i="5"/>
  <c r="H107" i="5" s="1"/>
  <c r="L108" i="5"/>
  <c r="H108" i="5" s="1"/>
  <c r="L109" i="5"/>
  <c r="H109" i="5" s="1"/>
  <c r="L110" i="5"/>
  <c r="H110" i="5" s="1"/>
  <c r="L111" i="5"/>
  <c r="H111" i="5" s="1"/>
  <c r="L112" i="5"/>
  <c r="H112" i="5" s="1"/>
  <c r="L113" i="5"/>
  <c r="H113" i="5" s="1"/>
  <c r="L114" i="5"/>
  <c r="H114" i="5" s="1"/>
  <c r="L115" i="5"/>
  <c r="H115" i="5" s="1"/>
  <c r="L116" i="5"/>
  <c r="H116" i="5" s="1"/>
  <c r="L117" i="5"/>
  <c r="H117" i="5" s="1"/>
  <c r="L91" i="5"/>
  <c r="H91" i="5" s="1"/>
  <c r="L86" i="5"/>
  <c r="H86" i="5" s="1"/>
  <c r="H85" i="5" s="1"/>
  <c r="L81" i="5"/>
  <c r="H81" i="5" s="1"/>
  <c r="L77" i="5"/>
  <c r="H77" i="5" s="1"/>
  <c r="H76" i="5" s="1"/>
  <c r="L70" i="5"/>
  <c r="H70" i="5" s="1"/>
  <c r="L67" i="5"/>
  <c r="H67" i="5" s="1"/>
  <c r="H66" i="5" s="1"/>
  <c r="H65" i="5" s="1"/>
  <c r="L22" i="5"/>
  <c r="H22" i="5" s="1"/>
  <c r="L12" i="5"/>
  <c r="H12" i="5" s="1"/>
  <c r="L31" i="5"/>
  <c r="H31" i="5" s="1"/>
  <c r="L30" i="5"/>
  <c r="H30" i="5" s="1"/>
  <c r="E7" i="5"/>
  <c r="J7" i="5" s="1"/>
  <c r="F21" i="5"/>
  <c r="F90" i="5"/>
  <c r="E82" i="8" l="1"/>
  <c r="J82" i="8" s="1"/>
  <c r="E87" i="8"/>
  <c r="E78" i="5"/>
  <c r="E81" i="8"/>
  <c r="E71" i="8"/>
  <c r="G71" i="8" s="1"/>
  <c r="J71" i="8" s="1"/>
  <c r="J24" i="8"/>
  <c r="J69" i="8"/>
  <c r="J32" i="8"/>
  <c r="J36" i="8"/>
  <c r="J93" i="8"/>
  <c r="J72" i="8"/>
  <c r="E79" i="5"/>
  <c r="F120" i="8"/>
  <c r="F81" i="8"/>
  <c r="G81" i="8" s="1"/>
  <c r="J81" i="8" s="1"/>
  <c r="G9" i="8"/>
  <c r="J9" i="8" s="1"/>
  <c r="H10" i="8"/>
  <c r="H9" i="8" s="1"/>
  <c r="H35" i="8"/>
  <c r="H87" i="8"/>
  <c r="H81" i="8" s="1"/>
  <c r="H71" i="8"/>
  <c r="F87" i="8"/>
  <c r="J87" i="8" s="1"/>
  <c r="E120" i="8"/>
  <c r="G120" i="8" s="1"/>
  <c r="J120" i="8" s="1"/>
  <c r="H49" i="5"/>
  <c r="H33" i="5"/>
  <c r="H29" i="5"/>
  <c r="H28" i="5" s="1"/>
  <c r="H80" i="5"/>
  <c r="H79" i="5" s="1"/>
  <c r="E6" i="5"/>
  <c r="H21" i="5"/>
  <c r="H7" i="5"/>
  <c r="H11" i="5"/>
  <c r="H69" i="5"/>
  <c r="H68" i="5" s="1"/>
  <c r="H90" i="5"/>
  <c r="H89" i="5" s="1"/>
  <c r="H84" i="5" s="1"/>
  <c r="F6" i="5"/>
  <c r="F89" i="5"/>
  <c r="F84" i="5" s="1"/>
  <c r="E76" i="5"/>
  <c r="E68" i="5" s="1"/>
  <c r="F66" i="5"/>
  <c r="F65" i="5" s="1"/>
  <c r="G65" i="5" s="1"/>
  <c r="E28" i="5"/>
  <c r="G28" i="5" s="1"/>
  <c r="H120" i="8" l="1"/>
  <c r="H6" i="5"/>
  <c r="H78" i="5"/>
  <c r="H32" i="5"/>
  <c r="F118" i="5"/>
  <c r="G6" i="5"/>
  <c r="G68" i="5"/>
  <c r="F78" i="5"/>
  <c r="H118" i="5" l="1"/>
  <c r="G32" i="5"/>
  <c r="E118" i="5"/>
  <c r="G118" i="5" s="1"/>
  <c r="J118" i="5" s="1"/>
  <c r="G78" i="5"/>
</calcChain>
</file>

<file path=xl/sharedStrings.xml><?xml version="1.0" encoding="utf-8"?>
<sst xmlns="http://schemas.openxmlformats.org/spreadsheetml/2006/main" count="256" uniqueCount="64">
  <si>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</si>
  <si>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</si>
  <si>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</si>
  <si>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</si>
  <si>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</si>
  <si>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</si>
  <si>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</si>
  <si>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</si>
  <si>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</si>
  <si>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</si>
  <si>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</si>
  <si>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Zagospodarowanie przestrzeni publicznej dla celów rekreacyjno sportowych w tym:</t>
  </si>
  <si>
    <t>Tychnowy</t>
  </si>
  <si>
    <t>Gurcz</t>
  </si>
  <si>
    <t>Baldram</t>
  </si>
  <si>
    <t>Brachlewo</t>
  </si>
  <si>
    <t>Brokowo</t>
  </si>
  <si>
    <t>Bronno</t>
  </si>
  <si>
    <t>Wykonanie projektów oświetlenia ulic osiedli Dankowo I i Dankowo II</t>
  </si>
  <si>
    <t>Dubiel</t>
  </si>
  <si>
    <t>Gniewskie Pole</t>
  </si>
  <si>
    <t>Górki</t>
  </si>
  <si>
    <t>Grabówko</t>
  </si>
  <si>
    <t>Janowo</t>
  </si>
  <si>
    <t>Remont budynku świetlicy w miejscowości Kamionka wraz z niezbędnym wyposażeniem</t>
  </si>
  <si>
    <t>Licze</t>
  </si>
  <si>
    <t>Mareza</t>
  </si>
  <si>
    <t>Mareza Osiedle</t>
  </si>
  <si>
    <t>Nowy Dwór</t>
  </si>
  <si>
    <t>Obory</t>
  </si>
  <si>
    <t>Ośno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</si>
  <si>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</si>
  <si>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</si>
  <si>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</si>
  <si>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</si>
  <si>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</si>
  <si>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</si>
  <si>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</si>
  <si>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</si>
  <si>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Odmalowanie pomieszczenia 
w świetlicy -Rozpędziny</t>
  </si>
  <si>
    <t xml:space="preserve">Budowa oświetlenia drogowego przy 
ul. Starodworskiej 
w Tychnowach-projekt </t>
  </si>
  <si>
    <t>Wykonanie projektu oświetlenia drogowego 
za wałem w Lipiankach</t>
  </si>
  <si>
    <t xml:space="preserve">Budowa oświetlenia drogowego przy 
ul. Rodzinnej 
w Tychnowach-projekt </t>
  </si>
  <si>
    <t>Zestawienie zbiorcze funduszu sołeckiego według klasyfikacji budżetowej na 2017</t>
  </si>
  <si>
    <t>Dankowo</t>
  </si>
  <si>
    <t>Budowa oświetlenia drogowego w msc. Licze przy działkach geodezyjnych: dz. Nr 215, dz. Nr 277 - dokumentacja projektowa</t>
  </si>
  <si>
    <t xml:space="preserve">Grabówko </t>
  </si>
  <si>
    <t xml:space="preserve">Brokowo </t>
  </si>
  <si>
    <t xml:space="preserve">Obory </t>
  </si>
  <si>
    <t xml:space="preserve">Korzeniewo </t>
  </si>
  <si>
    <t xml:space="preserve">Rakowice FS - Remont (utwardzenie) drogi gminnej w miejscowości Rakowice </t>
  </si>
  <si>
    <t xml:space="preserve">Wykonanie </t>
  </si>
  <si>
    <t>fv</t>
  </si>
  <si>
    <t>zliczenia wszystki FV razem</t>
  </si>
  <si>
    <t xml:space="preserve">wykonanie w % </t>
  </si>
  <si>
    <t>Plan wydatki bieżące</t>
  </si>
  <si>
    <t>Plan wydatki majątkowego</t>
  </si>
  <si>
    <t xml:space="preserve">Wykonanie w % </t>
  </si>
  <si>
    <t>Dział</t>
  </si>
  <si>
    <t>Rozdział</t>
  </si>
  <si>
    <t xml:space="preserve">Wykonanie 
na 31.12.2017r </t>
  </si>
  <si>
    <t>Razem 
plan</t>
  </si>
  <si>
    <t>Zał. Nr 12
do Sprawozdania z wykonania
budżetu za 2017 rok</t>
  </si>
  <si>
    <t>Zestawienie zbiorcze funduszu sołeckiego według klasyfikacji budżetowej na 2017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</si>
</sst>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Arial"/>
      <family val="2"/>
      <charset val="238"/>
    </font>
    <font>
      <sz val="11"/>
      <name val="Czcionka tekstu podstawowego"/>
      <charset val="238"/>
    </font>
    <font>
      <b/>
      <sz val="10"/>
      <name val="Times New Roman"/>
      <family val="1"/>
      <charset val="238"/>
    </font>
    <font>
      <sz val="10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/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" fontId="8" fillId="0" borderId="0" xfId="0" applyNumberFormat="1" applyFont="1"/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0" fontId="0" fillId="0" borderId="0" xfId="0" applyFont="1"/>
    <xf numFmtId="4" fontId="10" fillId="0" borderId="0" xfId="0" applyNumberFormat="1" applyFont="1"/>
    <xf numFmtId="0" fontId="0" fillId="0" borderId="1" xfId="0" applyFont="1" applyBorder="1"/>
    <xf numFmtId="0" fontId="5" fillId="2" borderId="1" xfId="0" applyFont="1" applyFill="1" applyBorder="1"/>
    <xf numFmtId="0" fontId="1" fillId="2" borderId="1" xfId="0" applyFont="1" applyFill="1" applyBorder="1"/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/>
    <xf numFmtId="4" fontId="5" fillId="0" borderId="1" xfId="0" applyNumberFormat="1" applyFont="1" applyBorder="1"/>
    <xf numFmtId="3" fontId="5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4" fontId="9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 wrapText="1"/>
    </xf>
    <xf numFmtId="4" fontId="9" fillId="2" borderId="0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vertical="top" wrapText="1"/>
    </xf>
    <xf numFmtId="4" fontId="7" fillId="2" borderId="0" xfId="0" applyNumberFormat="1" applyFont="1" applyFill="1" applyBorder="1"/>
    <xf numFmtId="3" fontId="5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/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top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3" fontId="11" fillId="2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/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/>
    <xf numFmtId="4" fontId="15" fillId="0" borderId="1" xfId="0" applyNumberFormat="1" applyFont="1" applyBorder="1"/>
    <xf numFmtId="0" fontId="13" fillId="0" borderId="1" xfId="0" applyFont="1" applyBorder="1"/>
    <xf numFmtId="3" fontId="13" fillId="0" borderId="1" xfId="0" applyNumberFormat="1" applyFont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/>
    <xf numFmtId="3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/>
    <xf numFmtId="4" fontId="14" fillId="5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top" wrapText="1"/>
    </xf>
    <xf numFmtId="3" fontId="13" fillId="2" borderId="1" xfId="0" applyNumberFormat="1" applyFont="1" applyFill="1" applyBorder="1" applyAlignment="1">
      <alignment vertical="top" wrapText="1"/>
    </xf>
    <xf numFmtId="0" fontId="15" fillId="2" borderId="1" xfId="0" applyFont="1" applyFill="1" applyBorder="1"/>
    <xf numFmtId="3" fontId="11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vertical="top" wrapText="1"/>
    </xf>
    <xf numFmtId="3" fontId="11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right" vertical="center" wrapText="1"/>
    </xf>
    <xf numFmtId="4" fontId="14" fillId="2" borderId="6" xfId="0" applyNumberFormat="1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vertical="top" wrapText="1"/>
    </xf>
    <xf numFmtId="4" fontId="15" fillId="2" borderId="6" xfId="0" applyNumberFormat="1" applyFont="1" applyFill="1" applyBorder="1"/>
    <xf numFmtId="9" fontId="11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9" fontId="13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" fontId="11" fillId="3" borderId="1" xfId="0" applyNumberFormat="1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10" fontId="13" fillId="2" borderId="1" xfId="0" applyNumberFormat="1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3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5" fillId="2" borderId="6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10" fontId="11" fillId="2" borderId="1" xfId="0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tabSelected="1" zoomScale="96" zoomScaleNormal="96" workbookViewId="0">
      <selection activeCell="C11" sqref="C11:C13"/>
    </sheetView>
  </sheetViews>
  <sheetFormatPr defaultColWidth="8.75" defaultRowHeight="14.25"/>
  <cols>
    <col min="1" max="1" width="4.75" style="6" customWidth="1"/>
    <col min="2" max="2" width="7.375" style="6" customWidth="1"/>
    <col min="3" max="3" width="7.125" style="6" customWidth="1"/>
    <col min="4" max="4" width="19.125" style="6" customWidth="1"/>
    <col min="5" max="5" width="11.125" style="6" customWidth="1"/>
    <col min="6" max="6" width="11" style="6" customWidth="1"/>
    <col min="7" max="7" width="9.625" style="6" customWidth="1"/>
    <col min="8" max="8" width="10.875" style="14" hidden="1" customWidth="1"/>
    <col min="9" max="9" width="10.875" style="23" customWidth="1"/>
    <col min="10" max="10" width="9.75" style="23" customWidth="1"/>
    <col min="11" max="11" width="3.875" style="36" customWidth="1"/>
    <col min="12" max="16384" width="8.75" style="1"/>
  </cols>
  <sheetData>
    <row r="2" spans="1:11">
      <c r="I2" s="138" t="s">
        <v>62</v>
      </c>
      <c r="J2" s="139"/>
      <c r="K2" s="139"/>
    </row>
    <row r="3" spans="1:11">
      <c r="I3" s="139"/>
      <c r="J3" s="139"/>
      <c r="K3" s="139"/>
    </row>
    <row r="4" spans="1:11" ht="8.25" customHeight="1">
      <c r="A4" s="5"/>
      <c r="I4" s="139"/>
      <c r="J4" s="139"/>
      <c r="K4" s="139"/>
    </row>
    <row r="5" spans="1:11" ht="15.75">
      <c r="A5" s="132" t="s">
        <v>63</v>
      </c>
      <c r="B5" s="133"/>
      <c r="C5" s="133"/>
      <c r="D5" s="133"/>
      <c r="E5" s="133"/>
      <c r="F5" s="133"/>
      <c r="G5" s="133"/>
      <c r="H5" s="15"/>
      <c r="I5" s="24"/>
      <c r="J5" s="24"/>
      <c r="K5" s="37"/>
    </row>
    <row r="6" spans="1:11" ht="15.75">
      <c r="A6" s="44"/>
      <c r="B6" s="45"/>
      <c r="C6" s="45"/>
      <c r="D6" s="45"/>
      <c r="E6" s="45"/>
      <c r="F6" s="45"/>
      <c r="G6" s="45"/>
      <c r="H6" s="15"/>
      <c r="I6" s="24"/>
      <c r="J6" s="24"/>
      <c r="K6" s="37"/>
    </row>
    <row r="7" spans="1:11" ht="9.75" customHeight="1">
      <c r="A7" s="5"/>
    </row>
    <row r="8" spans="1:11" ht="51" customHeight="1">
      <c r="A8" s="7" t="s">
        <v>58</v>
      </c>
      <c r="B8" s="7" t="s">
        <v>59</v>
      </c>
      <c r="C8" s="7" t="s">
        <v>2</v>
      </c>
      <c r="D8" s="7" t="s">
        <v>3</v>
      </c>
      <c r="E8" s="7" t="s">
        <v>55</v>
      </c>
      <c r="F8" s="7" t="s">
        <v>56</v>
      </c>
      <c r="G8" s="7" t="s">
        <v>61</v>
      </c>
      <c r="H8" s="16" t="s">
        <v>51</v>
      </c>
      <c r="I8" s="123" t="s">
        <v>60</v>
      </c>
      <c r="J8" s="101" t="s">
        <v>57</v>
      </c>
    </row>
    <row r="9" spans="1:11" ht="19.5" customHeight="1">
      <c r="A9" s="59">
        <v>600</v>
      </c>
      <c r="B9" s="59">
        <v>60016</v>
      </c>
      <c r="C9" s="59"/>
      <c r="D9" s="47" t="s">
        <v>6</v>
      </c>
      <c r="E9" s="105">
        <f>SUM(E14+E10)</f>
        <v>146847</v>
      </c>
      <c r="F9" s="105">
        <f>SUM(F14+F24)</f>
        <v>53713</v>
      </c>
      <c r="G9" s="105">
        <f>SUM(E9:F9)</f>
        <v>200560</v>
      </c>
      <c r="H9" s="110" t="e">
        <f>SUM(H14+H10+H24)</f>
        <v>#REF!</v>
      </c>
      <c r="I9" s="109">
        <v>192648.4</v>
      </c>
      <c r="J9" s="119">
        <f>I9/G9*100%</f>
        <v>0.9605524531312325</v>
      </c>
      <c r="K9" s="38"/>
    </row>
    <row r="10" spans="1:11" ht="18" customHeight="1">
      <c r="A10" s="124"/>
      <c r="B10" s="124"/>
      <c r="C10" s="59">
        <v>4210</v>
      </c>
      <c r="D10" s="53" t="s">
        <v>36</v>
      </c>
      <c r="E10" s="105">
        <f>SUM(E11:E13)</f>
        <v>21732</v>
      </c>
      <c r="F10" s="105"/>
      <c r="G10" s="105"/>
      <c r="H10" s="108" t="e">
        <f>SUM(H11:H13)</f>
        <v>#REF!</v>
      </c>
      <c r="I10" s="109">
        <v>21718.93</v>
      </c>
      <c r="J10" s="119">
        <f>I10/E10*100%</f>
        <v>0.99939858273513715</v>
      </c>
      <c r="K10" s="38"/>
    </row>
    <row r="11" spans="1:11" ht="15.75" customHeight="1">
      <c r="A11" s="125"/>
      <c r="B11" s="125"/>
      <c r="C11" s="124"/>
      <c r="D11" s="53" t="s">
        <v>47</v>
      </c>
      <c r="E11" s="89">
        <v>4032</v>
      </c>
      <c r="F11" s="105"/>
      <c r="G11" s="105"/>
      <c r="H11" s="57" t="e">
        <f>#REF!</f>
        <v>#REF!</v>
      </c>
      <c r="I11" s="93">
        <v>4020</v>
      </c>
      <c r="J11" s="112">
        <f t="shared" ref="J11:J23" si="0">I11/E11*100%</f>
        <v>0.99702380952380953</v>
      </c>
      <c r="K11" s="39"/>
    </row>
    <row r="12" spans="1:11" ht="15.75" customHeight="1">
      <c r="A12" s="125"/>
      <c r="B12" s="125"/>
      <c r="C12" s="125"/>
      <c r="D12" s="53" t="s">
        <v>19</v>
      </c>
      <c r="E12" s="89">
        <v>4749</v>
      </c>
      <c r="F12" s="105"/>
      <c r="G12" s="105"/>
      <c r="H12" s="57" t="e">
        <f>#REF!</f>
        <v>#REF!</v>
      </c>
      <c r="I12" s="93">
        <v>4749</v>
      </c>
      <c r="J12" s="112">
        <f t="shared" si="0"/>
        <v>1</v>
      </c>
      <c r="K12" s="39"/>
    </row>
    <row r="13" spans="1:11" ht="18" customHeight="1">
      <c r="A13" s="125"/>
      <c r="B13" s="125"/>
      <c r="C13" s="126"/>
      <c r="D13" s="53" t="s">
        <v>20</v>
      </c>
      <c r="E13" s="89">
        <v>12951</v>
      </c>
      <c r="F13" s="105"/>
      <c r="G13" s="105"/>
      <c r="H13" s="57" t="e">
        <f>#REF!</f>
        <v>#REF!</v>
      </c>
      <c r="I13" s="93">
        <v>12949.93</v>
      </c>
      <c r="J13" s="112">
        <f t="shared" si="0"/>
        <v>0.99991738089722804</v>
      </c>
      <c r="K13" s="39"/>
    </row>
    <row r="14" spans="1:11" ht="16.5" customHeight="1">
      <c r="A14" s="125"/>
      <c r="B14" s="125"/>
      <c r="C14" s="59">
        <v>4270</v>
      </c>
      <c r="D14" s="53" t="s">
        <v>36</v>
      </c>
      <c r="E14" s="105">
        <f>SUM(E15:E23)</f>
        <v>125115</v>
      </c>
      <c r="F14" s="105"/>
      <c r="G14" s="105"/>
      <c r="H14" s="108" t="e">
        <f>SUM(H15:H23)</f>
        <v>#REF!</v>
      </c>
      <c r="I14" s="109">
        <v>117222.38</v>
      </c>
      <c r="J14" s="119">
        <f t="shared" si="0"/>
        <v>0.93691707628981336</v>
      </c>
      <c r="K14" s="38"/>
    </row>
    <row r="15" spans="1:11" ht="17.25" customHeight="1">
      <c r="A15" s="125"/>
      <c r="B15" s="125"/>
      <c r="C15" s="124"/>
      <c r="D15" s="53" t="s">
        <v>14</v>
      </c>
      <c r="E15" s="89">
        <v>17049</v>
      </c>
      <c r="F15" s="105"/>
      <c r="G15" s="105"/>
      <c r="H15" s="57" t="e">
        <f>#REF!</f>
        <v>#REF!</v>
      </c>
      <c r="I15" s="93">
        <v>17032</v>
      </c>
      <c r="J15" s="112">
        <f t="shared" si="0"/>
        <v>0.99900287406886035</v>
      </c>
      <c r="K15" s="39"/>
    </row>
    <row r="16" spans="1:11" s="3" customFormat="1" ht="17.25" customHeight="1">
      <c r="A16" s="125"/>
      <c r="B16" s="125"/>
      <c r="C16" s="125"/>
      <c r="D16" s="53" t="s">
        <v>46</v>
      </c>
      <c r="E16" s="89">
        <v>14472</v>
      </c>
      <c r="F16" s="105"/>
      <c r="G16" s="105"/>
      <c r="H16" s="57" t="e">
        <f>#REF!</f>
        <v>#REF!</v>
      </c>
      <c r="I16" s="93">
        <v>14471.99</v>
      </c>
      <c r="J16" s="112">
        <f t="shared" si="0"/>
        <v>0.99999930901050305</v>
      </c>
      <c r="K16" s="39"/>
    </row>
    <row r="17" spans="1:11" s="3" customFormat="1" ht="18" customHeight="1">
      <c r="A17" s="125"/>
      <c r="B17" s="125"/>
      <c r="C17" s="125"/>
      <c r="D17" s="53" t="s">
        <v>49</v>
      </c>
      <c r="E17" s="89">
        <v>24638</v>
      </c>
      <c r="F17" s="105"/>
      <c r="G17" s="105"/>
      <c r="H17" s="57" t="e">
        <f>#REF!</f>
        <v>#REF!</v>
      </c>
      <c r="I17" s="93">
        <v>17178.66</v>
      </c>
      <c r="J17" s="112">
        <f t="shared" si="0"/>
        <v>0.69724247097978731</v>
      </c>
      <c r="K17" s="39"/>
    </row>
    <row r="18" spans="1:11" s="3" customFormat="1" ht="17.25" customHeight="1">
      <c r="A18" s="125"/>
      <c r="B18" s="125"/>
      <c r="C18" s="125"/>
      <c r="D18" s="53" t="s">
        <v>28</v>
      </c>
      <c r="E18" s="89">
        <v>16110</v>
      </c>
      <c r="F18" s="105"/>
      <c r="G18" s="105"/>
      <c r="H18" s="57" t="e">
        <f>#REF!</f>
        <v>#REF!</v>
      </c>
      <c r="I18" s="93">
        <v>16110</v>
      </c>
      <c r="J18" s="112">
        <f t="shared" si="0"/>
        <v>1</v>
      </c>
      <c r="K18" s="39"/>
    </row>
    <row r="19" spans="1:11" s="3" customFormat="1" ht="16.5" customHeight="1">
      <c r="A19" s="125"/>
      <c r="B19" s="125"/>
      <c r="C19" s="125"/>
      <c r="D19" s="53" t="s">
        <v>31</v>
      </c>
      <c r="E19" s="89">
        <v>7826</v>
      </c>
      <c r="F19" s="105"/>
      <c r="G19" s="105"/>
      <c r="H19" s="57" t="e">
        <f>#REF!</f>
        <v>#REF!</v>
      </c>
      <c r="I19" s="93">
        <v>7826</v>
      </c>
      <c r="J19" s="112">
        <f t="shared" si="0"/>
        <v>1</v>
      </c>
      <c r="K19" s="39"/>
    </row>
    <row r="20" spans="1:11" s="3" customFormat="1" ht="18" customHeight="1">
      <c r="A20" s="125"/>
      <c r="B20" s="125"/>
      <c r="C20" s="125"/>
      <c r="D20" s="53" t="s">
        <v>29</v>
      </c>
      <c r="E20" s="89">
        <v>12051</v>
      </c>
      <c r="F20" s="105"/>
      <c r="G20" s="105"/>
      <c r="H20" s="57" t="e">
        <f>#REF!</f>
        <v>#REF!</v>
      </c>
      <c r="I20" s="93">
        <v>12051</v>
      </c>
      <c r="J20" s="112">
        <f t="shared" si="0"/>
        <v>1</v>
      </c>
      <c r="K20" s="39"/>
    </row>
    <row r="21" spans="1:11" s="3" customFormat="1" ht="17.25" customHeight="1">
      <c r="A21" s="125"/>
      <c r="B21" s="125"/>
      <c r="C21" s="125"/>
      <c r="D21" s="53" t="s">
        <v>30</v>
      </c>
      <c r="E21" s="89">
        <v>15244</v>
      </c>
      <c r="F21" s="105"/>
      <c r="G21" s="105"/>
      <c r="H21" s="57" t="e">
        <f>#REF!</f>
        <v>#REF!</v>
      </c>
      <c r="I21" s="93">
        <v>15244</v>
      </c>
      <c r="J21" s="112">
        <f t="shared" si="0"/>
        <v>1</v>
      </c>
      <c r="K21" s="39"/>
    </row>
    <row r="22" spans="1:11" s="4" customFormat="1" ht="16.5" customHeight="1">
      <c r="A22" s="125"/>
      <c r="B22" s="125"/>
      <c r="C22" s="125"/>
      <c r="D22" s="79" t="s">
        <v>37</v>
      </c>
      <c r="E22" s="89">
        <v>9725</v>
      </c>
      <c r="F22" s="106"/>
      <c r="G22" s="88"/>
      <c r="H22" s="57" t="e">
        <f>#REF!</f>
        <v>#REF!</v>
      </c>
      <c r="I22" s="93">
        <v>9313.85</v>
      </c>
      <c r="J22" s="112">
        <f t="shared" si="0"/>
        <v>0.95772236503856045</v>
      </c>
      <c r="K22" s="39"/>
    </row>
    <row r="23" spans="1:11" ht="16.5" customHeight="1">
      <c r="A23" s="125"/>
      <c r="B23" s="125"/>
      <c r="C23" s="126"/>
      <c r="D23" s="53" t="s">
        <v>12</v>
      </c>
      <c r="E23" s="89">
        <v>8000</v>
      </c>
      <c r="F23" s="107"/>
      <c r="G23" s="105"/>
      <c r="H23" s="57" t="e">
        <f>#REF!</f>
        <v>#REF!</v>
      </c>
      <c r="I23" s="93">
        <v>7994.88</v>
      </c>
      <c r="J23" s="112">
        <f t="shared" si="0"/>
        <v>0.99936000000000003</v>
      </c>
      <c r="K23" s="39"/>
    </row>
    <row r="24" spans="1:11" ht="18" customHeight="1">
      <c r="A24" s="125"/>
      <c r="B24" s="125"/>
      <c r="C24" s="59">
        <v>6050</v>
      </c>
      <c r="D24" s="53" t="s">
        <v>9</v>
      </c>
      <c r="E24" s="105"/>
      <c r="F24" s="88">
        <f>SUM(F25:F30)</f>
        <v>53713</v>
      </c>
      <c r="G24" s="65"/>
      <c r="H24" s="108" t="e">
        <f>SUM(H25:H30)</f>
        <v>#REF!</v>
      </c>
      <c r="I24" s="109">
        <v>53707.09</v>
      </c>
      <c r="J24" s="119">
        <f>I24/F24*100%</f>
        <v>0.99988997077057684</v>
      </c>
      <c r="K24" s="40"/>
    </row>
    <row r="25" spans="1:11" ht="46.5" customHeight="1">
      <c r="A25" s="125"/>
      <c r="B25" s="125"/>
      <c r="C25" s="125"/>
      <c r="D25" s="86" t="s">
        <v>18</v>
      </c>
      <c r="E25" s="105"/>
      <c r="F25" s="88">
        <v>11968</v>
      </c>
      <c r="G25" s="105"/>
      <c r="H25" s="57" t="e">
        <f>#REF!</f>
        <v>#REF!</v>
      </c>
      <c r="I25" s="93">
        <v>11967.9</v>
      </c>
      <c r="J25" s="112">
        <f t="shared" ref="J25:J30" si="1">I25/F25*100%</f>
        <v>0.99999164438502675</v>
      </c>
      <c r="K25" s="39"/>
    </row>
    <row r="26" spans="1:11" ht="46.5" customHeight="1">
      <c r="A26" s="125"/>
      <c r="B26" s="125"/>
      <c r="C26" s="125"/>
      <c r="D26" s="86" t="s">
        <v>41</v>
      </c>
      <c r="E26" s="105"/>
      <c r="F26" s="88">
        <v>14876</v>
      </c>
      <c r="G26" s="105"/>
      <c r="H26" s="57" t="e">
        <f>#REF!</f>
        <v>#REF!</v>
      </c>
      <c r="I26" s="93">
        <v>14870.7</v>
      </c>
      <c r="J26" s="112">
        <f t="shared" si="1"/>
        <v>0.99964372143049207</v>
      </c>
      <c r="K26" s="39"/>
    </row>
    <row r="27" spans="1:11" ht="60" customHeight="1">
      <c r="A27" s="125"/>
      <c r="B27" s="85"/>
      <c r="C27" s="64"/>
      <c r="D27" s="86" t="s">
        <v>42</v>
      </c>
      <c r="E27" s="105"/>
      <c r="F27" s="88">
        <v>4428</v>
      </c>
      <c r="G27" s="105"/>
      <c r="H27" s="57" t="e">
        <f>#REF!</f>
        <v>#REF!</v>
      </c>
      <c r="I27" s="93">
        <v>4428</v>
      </c>
      <c r="J27" s="112">
        <f t="shared" si="1"/>
        <v>1</v>
      </c>
      <c r="K27" s="39"/>
    </row>
    <row r="28" spans="1:11" ht="60" customHeight="1">
      <c r="A28" s="125"/>
      <c r="B28" s="85"/>
      <c r="C28" s="64"/>
      <c r="D28" s="86" t="s">
        <v>40</v>
      </c>
      <c r="E28" s="105"/>
      <c r="F28" s="88">
        <v>4428</v>
      </c>
      <c r="G28" s="105"/>
      <c r="H28" s="57" t="e">
        <f>#REF!</f>
        <v>#REF!</v>
      </c>
      <c r="I28" s="93">
        <v>4428</v>
      </c>
      <c r="J28" s="112">
        <f t="shared" si="1"/>
        <v>1</v>
      </c>
      <c r="K28" s="39"/>
    </row>
    <row r="29" spans="1:11" ht="97.5" customHeight="1">
      <c r="A29" s="85"/>
      <c r="B29" s="85"/>
      <c r="C29" s="64"/>
      <c r="D29" s="86" t="s">
        <v>45</v>
      </c>
      <c r="E29" s="105"/>
      <c r="F29" s="88">
        <v>8426</v>
      </c>
      <c r="G29" s="105"/>
      <c r="H29" s="57" t="e">
        <f>#REF!</f>
        <v>#REF!</v>
      </c>
      <c r="I29" s="93">
        <v>8425.5</v>
      </c>
      <c r="J29" s="112">
        <f t="shared" si="1"/>
        <v>0.99994065986233083</v>
      </c>
      <c r="K29" s="39"/>
    </row>
    <row r="30" spans="1:11" ht="59.25" customHeight="1">
      <c r="A30" s="104"/>
      <c r="B30" s="104"/>
      <c r="C30" s="103"/>
      <c r="D30" s="86" t="s">
        <v>50</v>
      </c>
      <c r="E30" s="105"/>
      <c r="F30" s="88">
        <v>9587</v>
      </c>
      <c r="G30" s="105"/>
      <c r="H30" s="57" t="e">
        <f>#REF!</f>
        <v>#REF!</v>
      </c>
      <c r="I30" s="93">
        <v>9586.99</v>
      </c>
      <c r="J30" s="112">
        <f t="shared" si="1"/>
        <v>0.9999989569208303</v>
      </c>
      <c r="K30" s="39"/>
    </row>
    <row r="31" spans="1:11" ht="20.25" customHeight="1">
      <c r="A31" s="59">
        <v>700</v>
      </c>
      <c r="B31" s="59">
        <v>70005</v>
      </c>
      <c r="C31" s="59"/>
      <c r="D31" s="47" t="s">
        <v>6</v>
      </c>
      <c r="E31" s="105">
        <f>SUM(E32)</f>
        <v>22451</v>
      </c>
      <c r="F31" s="107"/>
      <c r="G31" s="105">
        <f>F31+E31</f>
        <v>22451</v>
      </c>
      <c r="H31" s="110" t="e">
        <f>SUM(H32)</f>
        <v>#REF!</v>
      </c>
      <c r="I31" s="111">
        <v>20941.5</v>
      </c>
      <c r="J31" s="119">
        <f>I31/G31*100%</f>
        <v>0.93276468754175756</v>
      </c>
      <c r="K31" s="40"/>
    </row>
    <row r="32" spans="1:11" ht="20.25" customHeight="1">
      <c r="A32" s="102"/>
      <c r="B32" s="102"/>
      <c r="C32" s="59">
        <v>4270</v>
      </c>
      <c r="D32" s="47" t="s">
        <v>9</v>
      </c>
      <c r="E32" s="88">
        <f>SUM(E33+E34)</f>
        <v>22451</v>
      </c>
      <c r="F32" s="107"/>
      <c r="G32" s="105"/>
      <c r="H32" s="108" t="e">
        <f>SUM(H33+H34)</f>
        <v>#REF!</v>
      </c>
      <c r="I32" s="111">
        <v>20941.5</v>
      </c>
      <c r="J32" s="119">
        <f>I32/E32*100%</f>
        <v>0.93276468754175756</v>
      </c>
      <c r="K32" s="40"/>
    </row>
    <row r="33" spans="1:11" ht="69" customHeight="1">
      <c r="A33" s="64"/>
      <c r="B33" s="64"/>
      <c r="C33" s="124"/>
      <c r="D33" s="53" t="s">
        <v>24</v>
      </c>
      <c r="E33" s="88">
        <v>16146</v>
      </c>
      <c r="F33" s="107"/>
      <c r="G33" s="105"/>
      <c r="H33" s="57" t="e">
        <f>#REF!</f>
        <v>#REF!</v>
      </c>
      <c r="I33" s="93">
        <v>14637</v>
      </c>
      <c r="J33" s="112">
        <f t="shared" ref="J33:J34" si="2">I33/E33*100%</f>
        <v>0.90654031958379788</v>
      </c>
      <c r="K33" s="39"/>
    </row>
    <row r="34" spans="1:11" ht="51" customHeight="1">
      <c r="A34" s="64"/>
      <c r="B34" s="64"/>
      <c r="C34" s="126"/>
      <c r="D34" s="53" t="s">
        <v>39</v>
      </c>
      <c r="E34" s="89">
        <v>6305</v>
      </c>
      <c r="F34" s="107"/>
      <c r="G34" s="105"/>
      <c r="H34" s="57" t="e">
        <f>#REF!</f>
        <v>#REF!</v>
      </c>
      <c r="I34" s="93">
        <v>6304.5</v>
      </c>
      <c r="J34" s="112">
        <f t="shared" si="2"/>
        <v>0.99992069785884219</v>
      </c>
      <c r="K34" s="39"/>
    </row>
    <row r="35" spans="1:11" ht="20.25" customHeight="1">
      <c r="A35" s="59">
        <v>750</v>
      </c>
      <c r="B35" s="59">
        <v>75075</v>
      </c>
      <c r="C35" s="59"/>
      <c r="D35" s="47" t="s">
        <v>6</v>
      </c>
      <c r="E35" s="88">
        <f>SUM(E36+E52)</f>
        <v>15197</v>
      </c>
      <c r="F35" s="105"/>
      <c r="G35" s="105">
        <f>E35+F35</f>
        <v>15197</v>
      </c>
      <c r="H35" s="110" t="e">
        <f>SUM(H36+H52)</f>
        <v>#REF!</v>
      </c>
      <c r="I35" s="109">
        <v>14005.980000000001</v>
      </c>
      <c r="J35" s="119">
        <f>I35/G35*100%</f>
        <v>0.92162795288543797</v>
      </c>
      <c r="K35" s="38"/>
    </row>
    <row r="36" spans="1:11" ht="18" customHeight="1">
      <c r="A36" s="127"/>
      <c r="B36" s="127"/>
      <c r="C36" s="59">
        <v>4210</v>
      </c>
      <c r="D36" s="53" t="s">
        <v>9</v>
      </c>
      <c r="E36" s="88">
        <f>SUM(E37:E51)</f>
        <v>5332</v>
      </c>
      <c r="F36" s="105"/>
      <c r="G36" s="105"/>
      <c r="H36" s="108" t="e">
        <f>SUM(H37:H51)</f>
        <v>#REF!</v>
      </c>
      <c r="I36" s="109">
        <v>4515.1900000000005</v>
      </c>
      <c r="J36" s="119">
        <f>I36/E36*100%</f>
        <v>0.84680982745686428</v>
      </c>
      <c r="K36" s="38"/>
    </row>
    <row r="37" spans="1:11" ht="18.75" customHeight="1">
      <c r="A37" s="134"/>
      <c r="B37" s="134"/>
      <c r="C37" s="124"/>
      <c r="D37" s="53" t="s">
        <v>14</v>
      </c>
      <c r="E37" s="89">
        <v>446</v>
      </c>
      <c r="F37" s="105"/>
      <c r="G37" s="105"/>
      <c r="H37" s="57" t="e">
        <f>#REF!</f>
        <v>#REF!</v>
      </c>
      <c r="I37" s="93">
        <v>442.72</v>
      </c>
      <c r="J37" s="112">
        <f t="shared" ref="J37:J52" si="3">I37/E37*100%</f>
        <v>0.99264573991031402</v>
      </c>
      <c r="K37" s="39"/>
    </row>
    <row r="38" spans="1:11" ht="18.75" customHeight="1">
      <c r="A38" s="134"/>
      <c r="B38" s="134"/>
      <c r="C38" s="125"/>
      <c r="D38" s="53" t="s">
        <v>15</v>
      </c>
      <c r="E38" s="89">
        <v>161</v>
      </c>
      <c r="F38" s="105"/>
      <c r="G38" s="105"/>
      <c r="H38" s="57" t="e">
        <f>#REF!</f>
        <v>#REF!</v>
      </c>
      <c r="I38" s="93">
        <v>160.99</v>
      </c>
      <c r="J38" s="112">
        <f t="shared" si="3"/>
        <v>0.99993788819875784</v>
      </c>
      <c r="K38" s="39"/>
    </row>
    <row r="39" spans="1:11" s="2" customFormat="1" ht="18" customHeight="1">
      <c r="A39" s="134"/>
      <c r="B39" s="134"/>
      <c r="C39" s="125"/>
      <c r="D39" s="53" t="s">
        <v>20</v>
      </c>
      <c r="E39" s="89">
        <v>500</v>
      </c>
      <c r="F39" s="105"/>
      <c r="G39" s="105"/>
      <c r="H39" s="57" t="e">
        <f>#REF!</f>
        <v>#REF!</v>
      </c>
      <c r="I39" s="93">
        <v>0</v>
      </c>
      <c r="J39" s="112">
        <f t="shared" si="3"/>
        <v>0</v>
      </c>
      <c r="K39" s="39"/>
    </row>
    <row r="40" spans="1:11" ht="17.25" customHeight="1">
      <c r="A40" s="134"/>
      <c r="B40" s="134"/>
      <c r="C40" s="125"/>
      <c r="D40" s="53" t="s">
        <v>21</v>
      </c>
      <c r="E40" s="89">
        <v>500</v>
      </c>
      <c r="F40" s="105"/>
      <c r="G40" s="105"/>
      <c r="H40" s="57" t="e">
        <f>#REF!</f>
        <v>#REF!</v>
      </c>
      <c r="I40" s="93">
        <v>410.01</v>
      </c>
      <c r="J40" s="112">
        <f t="shared" si="3"/>
        <v>0.82001999999999997</v>
      </c>
      <c r="K40" s="39"/>
    </row>
    <row r="41" spans="1:11" s="2" customFormat="1" ht="20.25" customHeight="1">
      <c r="A41" s="134"/>
      <c r="B41" s="134"/>
      <c r="C41" s="125"/>
      <c r="D41" s="53" t="s">
        <v>22</v>
      </c>
      <c r="E41" s="89">
        <v>283</v>
      </c>
      <c r="F41" s="105"/>
      <c r="G41" s="105"/>
      <c r="H41" s="57" t="e">
        <f>#REF!</f>
        <v>#REF!</v>
      </c>
      <c r="I41" s="93">
        <v>282.38</v>
      </c>
      <c r="J41" s="112">
        <f t="shared" si="3"/>
        <v>0.99780918727915191</v>
      </c>
      <c r="K41" s="39"/>
    </row>
    <row r="42" spans="1:11" ht="18.75" customHeight="1">
      <c r="A42" s="134"/>
      <c r="B42" s="134"/>
      <c r="C42" s="125"/>
      <c r="D42" s="53" t="s">
        <v>13</v>
      </c>
      <c r="E42" s="89">
        <v>378</v>
      </c>
      <c r="F42" s="105"/>
      <c r="G42" s="105"/>
      <c r="H42" s="57" t="e">
        <f>#REF!</f>
        <v>#REF!</v>
      </c>
      <c r="I42" s="93">
        <v>163.72</v>
      </c>
      <c r="J42" s="112">
        <f t="shared" si="3"/>
        <v>0.43312169312169313</v>
      </c>
      <c r="K42" s="39"/>
    </row>
    <row r="43" spans="1:11" ht="20.25" customHeight="1">
      <c r="A43" s="134"/>
      <c r="B43" s="134"/>
      <c r="C43" s="125"/>
      <c r="D43" s="53" t="s">
        <v>23</v>
      </c>
      <c r="E43" s="89">
        <v>320</v>
      </c>
      <c r="F43" s="105"/>
      <c r="G43" s="105"/>
      <c r="H43" s="57" t="e">
        <f>#REF!</f>
        <v>#REF!</v>
      </c>
      <c r="I43" s="93">
        <v>319.47000000000003</v>
      </c>
      <c r="J43" s="112">
        <f t="shared" si="3"/>
        <v>0.99834375000000009</v>
      </c>
      <c r="K43" s="39"/>
    </row>
    <row r="44" spans="1:11" ht="17.25" customHeight="1">
      <c r="A44" s="134"/>
      <c r="B44" s="134"/>
      <c r="C44" s="125"/>
      <c r="D44" s="53" t="s">
        <v>25</v>
      </c>
      <c r="E44" s="89">
        <v>201</v>
      </c>
      <c r="F44" s="105"/>
      <c r="G44" s="105"/>
      <c r="H44" s="57" t="e">
        <f>#REF!</f>
        <v>#REF!</v>
      </c>
      <c r="I44" s="93">
        <v>198.56</v>
      </c>
      <c r="J44" s="112">
        <f t="shared" si="3"/>
        <v>0.98786069651741293</v>
      </c>
      <c r="K44" s="39"/>
    </row>
    <row r="45" spans="1:11" ht="21.75" customHeight="1">
      <c r="A45" s="134"/>
      <c r="B45" s="134"/>
      <c r="C45" s="125"/>
      <c r="D45" s="53" t="s">
        <v>26</v>
      </c>
      <c r="E45" s="89">
        <v>620</v>
      </c>
      <c r="F45" s="105"/>
      <c r="G45" s="105"/>
      <c r="H45" s="57" t="e">
        <f>#REF!</f>
        <v>#REF!</v>
      </c>
      <c r="I45" s="93">
        <v>620</v>
      </c>
      <c r="J45" s="112">
        <f t="shared" si="3"/>
        <v>1</v>
      </c>
      <c r="K45" s="39"/>
    </row>
    <row r="46" spans="1:11" ht="20.25" customHeight="1">
      <c r="A46" s="134"/>
      <c r="B46" s="134"/>
      <c r="C46" s="125"/>
      <c r="D46" s="53" t="s">
        <v>26</v>
      </c>
      <c r="E46" s="89">
        <v>556</v>
      </c>
      <c r="F46" s="105"/>
      <c r="G46" s="105"/>
      <c r="H46" s="57" t="e">
        <f>#REF!</f>
        <v>#REF!</v>
      </c>
      <c r="I46" s="93">
        <v>555.53</v>
      </c>
      <c r="J46" s="112">
        <f t="shared" si="3"/>
        <v>0.99915467625899279</v>
      </c>
      <c r="K46" s="39"/>
    </row>
    <row r="47" spans="1:11" ht="19.5" customHeight="1">
      <c r="A47" s="134"/>
      <c r="B47" s="134"/>
      <c r="C47" s="125"/>
      <c r="D47" s="53" t="s">
        <v>27</v>
      </c>
      <c r="E47" s="89">
        <v>650</v>
      </c>
      <c r="F47" s="105"/>
      <c r="G47" s="105"/>
      <c r="H47" s="57" t="e">
        <f>#REF!</f>
        <v>#REF!</v>
      </c>
      <c r="I47" s="93">
        <v>650</v>
      </c>
      <c r="J47" s="112">
        <f t="shared" si="3"/>
        <v>1</v>
      </c>
      <c r="K47" s="39"/>
    </row>
    <row r="48" spans="1:11" s="2" customFormat="1" ht="19.5" customHeight="1">
      <c r="A48" s="134"/>
      <c r="B48" s="134"/>
      <c r="C48" s="125"/>
      <c r="D48" s="53" t="s">
        <v>28</v>
      </c>
      <c r="E48" s="89">
        <v>283</v>
      </c>
      <c r="F48" s="105"/>
      <c r="G48" s="105"/>
      <c r="H48" s="57" t="e">
        <f>#REF!</f>
        <v>#REF!</v>
      </c>
      <c r="I48" s="93">
        <v>282.39999999999998</v>
      </c>
      <c r="J48" s="112">
        <f t="shared" si="3"/>
        <v>0.99787985865724371</v>
      </c>
      <c r="K48" s="39"/>
    </row>
    <row r="49" spans="1:11" ht="18.75" customHeight="1">
      <c r="A49" s="134"/>
      <c r="B49" s="134"/>
      <c r="C49" s="125"/>
      <c r="D49" s="53" t="s">
        <v>32</v>
      </c>
      <c r="E49" s="89">
        <v>434</v>
      </c>
      <c r="F49" s="105"/>
      <c r="G49" s="105"/>
      <c r="H49" s="57" t="e">
        <f>#REF!</f>
        <v>#REF!</v>
      </c>
      <c r="I49" s="93">
        <v>429.41</v>
      </c>
      <c r="J49" s="112">
        <f t="shared" si="3"/>
        <v>0.98942396313364056</v>
      </c>
      <c r="K49" s="39"/>
    </row>
    <row r="50" spans="1:11" ht="18" hidden="1" customHeight="1">
      <c r="A50" s="134"/>
      <c r="B50" s="134"/>
      <c r="C50" s="125"/>
      <c r="D50" s="53" t="s">
        <v>33</v>
      </c>
      <c r="E50" s="89">
        <v>0</v>
      </c>
      <c r="F50" s="105"/>
      <c r="G50" s="105"/>
      <c r="H50" s="57" t="e">
        <f>#REF!</f>
        <v>#REF!</v>
      </c>
      <c r="I50" s="93">
        <v>0</v>
      </c>
      <c r="J50" s="112" t="e">
        <f t="shared" si="3"/>
        <v>#DIV/0!</v>
      </c>
      <c r="K50" s="39"/>
    </row>
    <row r="51" spans="1:11" ht="9" hidden="1" customHeight="1">
      <c r="A51" s="134"/>
      <c r="B51" s="134"/>
      <c r="C51" s="126"/>
      <c r="D51" s="53" t="s">
        <v>35</v>
      </c>
      <c r="E51" s="89">
        <v>0</v>
      </c>
      <c r="F51" s="105"/>
      <c r="G51" s="105"/>
      <c r="H51" s="57" t="e">
        <f>#REF!</f>
        <v>#REF!</v>
      </c>
      <c r="I51" s="93">
        <v>0</v>
      </c>
      <c r="J51" s="112" t="e">
        <f t="shared" si="3"/>
        <v>#DIV/0!</v>
      </c>
      <c r="K51" s="39"/>
    </row>
    <row r="52" spans="1:11" ht="18.75" customHeight="1">
      <c r="A52" s="134"/>
      <c r="B52" s="134"/>
      <c r="C52" s="59">
        <v>4300</v>
      </c>
      <c r="D52" s="53" t="s">
        <v>9</v>
      </c>
      <c r="E52" s="88">
        <f>SUM(E53:E67)</f>
        <v>9865</v>
      </c>
      <c r="F52" s="105"/>
      <c r="G52" s="105"/>
      <c r="H52" s="108" t="e">
        <f>SUM(H53:H67)</f>
        <v>#REF!</v>
      </c>
      <c r="I52" s="109">
        <v>9490.7900000000009</v>
      </c>
      <c r="J52" s="119">
        <f t="shared" si="3"/>
        <v>0.96206690319310706</v>
      </c>
      <c r="K52" s="38"/>
    </row>
    <row r="53" spans="1:11" ht="19.5" customHeight="1">
      <c r="A53" s="134"/>
      <c r="B53" s="134"/>
      <c r="C53" s="124"/>
      <c r="D53" s="53" t="s">
        <v>14</v>
      </c>
      <c r="E53" s="89">
        <v>450</v>
      </c>
      <c r="F53" s="105"/>
      <c r="G53" s="105"/>
      <c r="H53" s="57" t="e">
        <f>#REF!</f>
        <v>#REF!</v>
      </c>
      <c r="I53" s="93">
        <v>450</v>
      </c>
      <c r="J53" s="112">
        <f t="shared" ref="J53:J67" si="4">I53/E53*100%</f>
        <v>1</v>
      </c>
      <c r="K53" s="39"/>
    </row>
    <row r="54" spans="1:11" ht="18.75" customHeight="1">
      <c r="A54" s="134"/>
      <c r="B54" s="134"/>
      <c r="C54" s="125"/>
      <c r="D54" s="53" t="s">
        <v>15</v>
      </c>
      <c r="E54" s="89">
        <v>161</v>
      </c>
      <c r="F54" s="105"/>
      <c r="G54" s="105"/>
      <c r="H54" s="57" t="e">
        <f>#REF!</f>
        <v>#REF!</v>
      </c>
      <c r="I54" s="93">
        <v>161</v>
      </c>
      <c r="J54" s="112">
        <f t="shared" si="4"/>
        <v>1</v>
      </c>
      <c r="K54" s="39"/>
    </row>
    <row r="55" spans="1:11" ht="18.75" customHeight="1">
      <c r="A55" s="134"/>
      <c r="B55" s="134"/>
      <c r="C55" s="125"/>
      <c r="D55" s="53" t="s">
        <v>44</v>
      </c>
      <c r="E55" s="89">
        <v>477</v>
      </c>
      <c r="F55" s="105"/>
      <c r="G55" s="105"/>
      <c r="H55" s="57" t="e">
        <f>#REF!</f>
        <v>#REF!</v>
      </c>
      <c r="I55" s="93">
        <v>477</v>
      </c>
      <c r="J55" s="112">
        <f t="shared" si="4"/>
        <v>1</v>
      </c>
      <c r="K55" s="39"/>
    </row>
    <row r="56" spans="1:11" ht="17.25" customHeight="1">
      <c r="A56" s="134"/>
      <c r="B56" s="134"/>
      <c r="C56" s="125"/>
      <c r="D56" s="53" t="s">
        <v>21</v>
      </c>
      <c r="E56" s="89">
        <v>500</v>
      </c>
      <c r="F56" s="105"/>
      <c r="G56" s="105"/>
      <c r="H56" s="57" t="e">
        <f>#REF!</f>
        <v>#REF!</v>
      </c>
      <c r="I56" s="93">
        <v>129.6</v>
      </c>
      <c r="J56" s="112">
        <f t="shared" si="4"/>
        <v>0.25919999999999999</v>
      </c>
      <c r="K56" s="39"/>
    </row>
    <row r="57" spans="1:11" s="2" customFormat="1" ht="17.25" customHeight="1">
      <c r="A57" s="134"/>
      <c r="B57" s="134"/>
      <c r="C57" s="125"/>
      <c r="D57" s="53" t="s">
        <v>22</v>
      </c>
      <c r="E57" s="89">
        <v>333</v>
      </c>
      <c r="F57" s="105"/>
      <c r="G57" s="105"/>
      <c r="H57" s="57" t="e">
        <f>#REF!</f>
        <v>#REF!</v>
      </c>
      <c r="I57" s="93">
        <v>332.1</v>
      </c>
      <c r="J57" s="112">
        <f t="shared" si="4"/>
        <v>0.99729729729729732</v>
      </c>
      <c r="K57" s="39"/>
    </row>
    <row r="58" spans="1:11" ht="18" customHeight="1">
      <c r="A58" s="134"/>
      <c r="B58" s="134"/>
      <c r="C58" s="125"/>
      <c r="D58" s="53" t="s">
        <v>13</v>
      </c>
      <c r="E58" s="89">
        <v>500</v>
      </c>
      <c r="F58" s="105"/>
      <c r="G58" s="105"/>
      <c r="H58" s="57" t="e">
        <f>#REF!</f>
        <v>#REF!</v>
      </c>
      <c r="I58" s="93">
        <v>500</v>
      </c>
      <c r="J58" s="112">
        <f t="shared" si="4"/>
        <v>1</v>
      </c>
      <c r="K58" s="39"/>
    </row>
    <row r="59" spans="1:11" ht="18" customHeight="1">
      <c r="A59" s="134"/>
      <c r="B59" s="134"/>
      <c r="C59" s="125"/>
      <c r="D59" s="53" t="s">
        <v>23</v>
      </c>
      <c r="E59" s="89">
        <v>220</v>
      </c>
      <c r="F59" s="105"/>
      <c r="G59" s="105"/>
      <c r="H59" s="57" t="e">
        <f>#REF!</f>
        <v>#REF!</v>
      </c>
      <c r="I59" s="93">
        <v>219</v>
      </c>
      <c r="J59" s="112">
        <f t="shared" si="4"/>
        <v>0.99545454545454548</v>
      </c>
      <c r="K59" s="39"/>
    </row>
    <row r="60" spans="1:11" ht="19.5" customHeight="1">
      <c r="A60" s="134"/>
      <c r="B60" s="134"/>
      <c r="C60" s="125"/>
      <c r="D60" s="53" t="s">
        <v>25</v>
      </c>
      <c r="E60" s="89">
        <v>901</v>
      </c>
      <c r="F60" s="105"/>
      <c r="G60" s="105"/>
      <c r="H60" s="57" t="e">
        <f>#REF!</f>
        <v>#REF!</v>
      </c>
      <c r="I60" s="93">
        <v>900</v>
      </c>
      <c r="J60" s="112">
        <f t="shared" si="4"/>
        <v>0.99889012208657046</v>
      </c>
      <c r="K60" s="39"/>
    </row>
    <row r="61" spans="1:11" ht="19.5" customHeight="1">
      <c r="A61" s="134"/>
      <c r="B61" s="134"/>
      <c r="C61" s="125"/>
      <c r="D61" s="53" t="s">
        <v>26</v>
      </c>
      <c r="E61" s="89">
        <v>3380</v>
      </c>
      <c r="F61" s="105"/>
      <c r="G61" s="105"/>
      <c r="H61" s="57" t="e">
        <f>#REF!</f>
        <v>#REF!</v>
      </c>
      <c r="I61" s="93">
        <v>3380</v>
      </c>
      <c r="J61" s="112">
        <f t="shared" si="4"/>
        <v>1</v>
      </c>
      <c r="K61" s="39"/>
    </row>
    <row r="62" spans="1:11" ht="21.75" customHeight="1">
      <c r="A62" s="134"/>
      <c r="B62" s="134"/>
      <c r="C62" s="125"/>
      <c r="D62" s="53" t="s">
        <v>26</v>
      </c>
      <c r="E62" s="89">
        <v>444</v>
      </c>
      <c r="F62" s="105"/>
      <c r="G62" s="105"/>
      <c r="H62" s="57" t="e">
        <f>#REF!</f>
        <v>#REF!</v>
      </c>
      <c r="I62" s="93">
        <v>444</v>
      </c>
      <c r="J62" s="112">
        <f t="shared" si="4"/>
        <v>1</v>
      </c>
      <c r="K62" s="39"/>
    </row>
    <row r="63" spans="1:11" s="2" customFormat="1" ht="18.75" customHeight="1">
      <c r="A63" s="134"/>
      <c r="B63" s="134"/>
      <c r="C63" s="125"/>
      <c r="D63" s="53" t="s">
        <v>28</v>
      </c>
      <c r="E63" s="89">
        <v>333</v>
      </c>
      <c r="F63" s="105"/>
      <c r="G63" s="105"/>
      <c r="H63" s="57" t="e">
        <f>#REF!</f>
        <v>#REF!</v>
      </c>
      <c r="I63" s="93">
        <v>332.1</v>
      </c>
      <c r="J63" s="112">
        <f t="shared" si="4"/>
        <v>0.99729729729729732</v>
      </c>
      <c r="K63" s="39"/>
    </row>
    <row r="64" spans="1:11" ht="18" customHeight="1">
      <c r="A64" s="134"/>
      <c r="B64" s="134"/>
      <c r="C64" s="125"/>
      <c r="D64" s="53" t="s">
        <v>29</v>
      </c>
      <c r="E64" s="89">
        <v>650</v>
      </c>
      <c r="F64" s="105"/>
      <c r="G64" s="105"/>
      <c r="H64" s="57" t="e">
        <f>#REF!</f>
        <v>#REF!</v>
      </c>
      <c r="I64" s="93">
        <v>649.99</v>
      </c>
      <c r="J64" s="112">
        <f t="shared" si="4"/>
        <v>0.99998461538461536</v>
      </c>
      <c r="K64" s="39"/>
    </row>
    <row r="65" spans="1:11" ht="17.25" customHeight="1">
      <c r="A65" s="134"/>
      <c r="B65" s="134"/>
      <c r="C65" s="125"/>
      <c r="D65" s="53" t="s">
        <v>32</v>
      </c>
      <c r="E65" s="89">
        <v>516</v>
      </c>
      <c r="F65" s="105"/>
      <c r="G65" s="105"/>
      <c r="H65" s="57" t="e">
        <f>#REF!</f>
        <v>#REF!</v>
      </c>
      <c r="I65" s="93">
        <v>516</v>
      </c>
      <c r="J65" s="112">
        <f t="shared" si="4"/>
        <v>1</v>
      </c>
      <c r="K65" s="39"/>
    </row>
    <row r="66" spans="1:11" ht="18.75" customHeight="1">
      <c r="A66" s="134"/>
      <c r="B66" s="134"/>
      <c r="C66" s="125"/>
      <c r="D66" s="53" t="s">
        <v>33</v>
      </c>
      <c r="E66" s="89">
        <v>500</v>
      </c>
      <c r="F66" s="105"/>
      <c r="G66" s="105"/>
      <c r="H66" s="57" t="e">
        <f>#REF!</f>
        <v>#REF!</v>
      </c>
      <c r="I66" s="93">
        <v>500</v>
      </c>
      <c r="J66" s="112">
        <f t="shared" si="4"/>
        <v>1</v>
      </c>
      <c r="K66" s="39"/>
    </row>
    <row r="67" spans="1:11" ht="18" customHeight="1">
      <c r="A67" s="128"/>
      <c r="B67" s="128"/>
      <c r="C67" s="126"/>
      <c r="D67" s="53" t="s">
        <v>35</v>
      </c>
      <c r="E67" s="89">
        <v>500</v>
      </c>
      <c r="F67" s="105"/>
      <c r="G67" s="105"/>
      <c r="H67" s="57" t="e">
        <f>#REF!</f>
        <v>#REF!</v>
      </c>
      <c r="I67" s="93">
        <v>500</v>
      </c>
      <c r="J67" s="112">
        <f t="shared" si="4"/>
        <v>1</v>
      </c>
      <c r="K67" s="39"/>
    </row>
    <row r="68" spans="1:11" ht="18.75" customHeight="1">
      <c r="A68" s="59">
        <v>900</v>
      </c>
      <c r="B68" s="59">
        <v>90095</v>
      </c>
      <c r="C68" s="59"/>
      <c r="D68" s="47" t="s">
        <v>6</v>
      </c>
      <c r="E68" s="107"/>
      <c r="F68" s="105">
        <f>SUM(F69)</f>
        <v>16928</v>
      </c>
      <c r="G68" s="105">
        <f>SUM(E68+F68)</f>
        <v>16928</v>
      </c>
      <c r="H68" s="110" t="e">
        <f>SUM(H69)</f>
        <v>#REF!</v>
      </c>
      <c r="I68" s="109">
        <v>16928</v>
      </c>
      <c r="J68" s="119">
        <f>I68/G68*100%</f>
        <v>1</v>
      </c>
      <c r="K68" s="38"/>
    </row>
    <row r="69" spans="1:11" ht="15.75" customHeight="1">
      <c r="A69" s="127"/>
      <c r="B69" s="127"/>
      <c r="C69" s="62">
        <v>6050</v>
      </c>
      <c r="D69" s="53" t="s">
        <v>9</v>
      </c>
      <c r="E69" s="107"/>
      <c r="F69" s="88">
        <f>SUM(F70:F70)</f>
        <v>16928</v>
      </c>
      <c r="G69" s="105"/>
      <c r="H69" s="108" t="e">
        <f>SUM(H70:H70)</f>
        <v>#REF!</v>
      </c>
      <c r="I69" s="109">
        <v>16928</v>
      </c>
      <c r="J69" s="119">
        <f>I69/F69*100%</f>
        <v>1</v>
      </c>
      <c r="K69" s="38"/>
    </row>
    <row r="70" spans="1:11" ht="15.75" customHeight="1">
      <c r="A70" s="128"/>
      <c r="B70" s="128"/>
      <c r="C70" s="62"/>
      <c r="D70" s="53" t="s">
        <v>23</v>
      </c>
      <c r="E70" s="107"/>
      <c r="F70" s="89">
        <v>16928</v>
      </c>
      <c r="G70" s="105"/>
      <c r="H70" s="57" t="e">
        <f>#REF!</f>
        <v>#REF!</v>
      </c>
      <c r="I70" s="93">
        <v>16928</v>
      </c>
      <c r="J70" s="112">
        <f>I70/F70*100%</f>
        <v>1</v>
      </c>
      <c r="K70" s="39"/>
    </row>
    <row r="71" spans="1:11" ht="18.75" customHeight="1">
      <c r="A71" s="59">
        <v>921</v>
      </c>
      <c r="B71" s="59">
        <v>92195</v>
      </c>
      <c r="C71" s="59"/>
      <c r="D71" s="47" t="s">
        <v>6</v>
      </c>
      <c r="E71" s="88">
        <f>SUM(E72+E79)</f>
        <v>17153</v>
      </c>
      <c r="F71" s="105"/>
      <c r="G71" s="105">
        <f>E71+F71</f>
        <v>17153</v>
      </c>
      <c r="H71" s="110" t="e">
        <f>SUM(H72+H79)</f>
        <v>#REF!</v>
      </c>
      <c r="I71" s="109">
        <v>16883.509999999998</v>
      </c>
      <c r="J71" s="119">
        <f>I71/G71*100%</f>
        <v>0.98428904564799147</v>
      </c>
      <c r="K71" s="38"/>
    </row>
    <row r="72" spans="1:11" ht="16.5" customHeight="1">
      <c r="A72" s="124"/>
      <c r="B72" s="124"/>
      <c r="C72" s="59">
        <v>4210</v>
      </c>
      <c r="D72" s="53" t="s">
        <v>9</v>
      </c>
      <c r="E72" s="88">
        <f>SUM(E73:E78)</f>
        <v>16503</v>
      </c>
      <c r="F72" s="105"/>
      <c r="G72" s="105"/>
      <c r="H72" s="108" t="e">
        <f>SUM(H73:H78)</f>
        <v>#REF!</v>
      </c>
      <c r="I72" s="109">
        <v>16236.109999999999</v>
      </c>
      <c r="J72" s="119">
        <f>I72/E72*100%</f>
        <v>0.98382778888686895</v>
      </c>
      <c r="K72" s="38"/>
    </row>
    <row r="73" spans="1:11" s="2" customFormat="1" ht="16.5" customHeight="1">
      <c r="A73" s="125"/>
      <c r="B73" s="125"/>
      <c r="C73" s="124"/>
      <c r="D73" s="53" t="s">
        <v>47</v>
      </c>
      <c r="E73" s="89">
        <v>8068</v>
      </c>
      <c r="F73" s="113"/>
      <c r="G73" s="105"/>
      <c r="H73" s="57" t="e">
        <f>#REF!</f>
        <v>#REF!</v>
      </c>
      <c r="I73" s="93">
        <v>7949.15</v>
      </c>
      <c r="J73" s="112">
        <f t="shared" ref="J73:J79" si="5">I73/E73*100%</f>
        <v>0.98526896380763507</v>
      </c>
      <c r="K73" s="39"/>
    </row>
    <row r="74" spans="1:11" ht="16.5" customHeight="1">
      <c r="A74" s="125"/>
      <c r="B74" s="125"/>
      <c r="C74" s="125"/>
      <c r="D74" s="53" t="s">
        <v>13</v>
      </c>
      <c r="E74" s="89">
        <v>800</v>
      </c>
      <c r="F74" s="113"/>
      <c r="G74" s="105"/>
      <c r="H74" s="57" t="e">
        <f>#REF!</f>
        <v>#REF!</v>
      </c>
      <c r="I74" s="93">
        <v>780</v>
      </c>
      <c r="J74" s="112">
        <f t="shared" si="5"/>
        <v>0.97499999999999998</v>
      </c>
      <c r="K74" s="39"/>
    </row>
    <row r="75" spans="1:11" ht="16.5" customHeight="1">
      <c r="A75" s="125"/>
      <c r="B75" s="125"/>
      <c r="C75" s="125"/>
      <c r="D75" s="53" t="s">
        <v>8</v>
      </c>
      <c r="E75" s="89">
        <v>2000</v>
      </c>
      <c r="F75" s="113"/>
      <c r="G75" s="105"/>
      <c r="H75" s="57" t="e">
        <f>#REF!</f>
        <v>#REF!</v>
      </c>
      <c r="I75" s="93">
        <v>1999.98</v>
      </c>
      <c r="J75" s="112">
        <f t="shared" si="5"/>
        <v>0.99999000000000005</v>
      </c>
      <c r="K75" s="39"/>
    </row>
    <row r="76" spans="1:11" ht="16.5" customHeight="1">
      <c r="A76" s="125"/>
      <c r="B76" s="125"/>
      <c r="C76" s="125"/>
      <c r="D76" s="53" t="s">
        <v>32</v>
      </c>
      <c r="E76" s="89">
        <v>2500</v>
      </c>
      <c r="F76" s="113"/>
      <c r="G76" s="105"/>
      <c r="H76" s="57" t="e">
        <f>#REF!</f>
        <v>#REF!</v>
      </c>
      <c r="I76" s="93">
        <v>2497.9699999999998</v>
      </c>
      <c r="J76" s="112">
        <f t="shared" si="5"/>
        <v>0.99918799999999997</v>
      </c>
      <c r="K76" s="39"/>
    </row>
    <row r="77" spans="1:11" ht="16.5" customHeight="1">
      <c r="A77" s="125"/>
      <c r="B77" s="125"/>
      <c r="C77" s="125"/>
      <c r="D77" s="53" t="s">
        <v>37</v>
      </c>
      <c r="E77" s="89">
        <v>0</v>
      </c>
      <c r="F77" s="113"/>
      <c r="G77" s="105"/>
      <c r="H77" s="57" t="e">
        <f>#REF!</f>
        <v>#REF!</v>
      </c>
      <c r="I77" s="93">
        <v>0</v>
      </c>
      <c r="J77" s="112">
        <v>0</v>
      </c>
      <c r="K77" s="39"/>
    </row>
    <row r="78" spans="1:11" ht="16.5" customHeight="1">
      <c r="A78" s="125"/>
      <c r="B78" s="125"/>
      <c r="C78" s="126"/>
      <c r="D78" s="53" t="s">
        <v>12</v>
      </c>
      <c r="E78" s="89">
        <v>3135</v>
      </c>
      <c r="F78" s="113"/>
      <c r="G78" s="105"/>
      <c r="H78" s="57" t="e">
        <f>#REF!</f>
        <v>#REF!</v>
      </c>
      <c r="I78" s="93">
        <v>3009.01</v>
      </c>
      <c r="J78" s="112">
        <f t="shared" si="5"/>
        <v>0.95981180223285489</v>
      </c>
      <c r="K78" s="39"/>
    </row>
    <row r="79" spans="1:11" ht="16.5" customHeight="1">
      <c r="A79" s="125"/>
      <c r="B79" s="125"/>
      <c r="C79" s="59">
        <v>4300</v>
      </c>
      <c r="D79" s="53" t="s">
        <v>9</v>
      </c>
      <c r="E79" s="88">
        <f>SUM(E80)</f>
        <v>650</v>
      </c>
      <c r="F79" s="105"/>
      <c r="G79" s="105"/>
      <c r="H79" s="108" t="e">
        <f>SUM(H80)</f>
        <v>#REF!</v>
      </c>
      <c r="I79" s="109">
        <v>647.4</v>
      </c>
      <c r="J79" s="119">
        <f t="shared" si="5"/>
        <v>0.996</v>
      </c>
      <c r="K79" s="38"/>
    </row>
    <row r="80" spans="1:11" ht="16.5" customHeight="1">
      <c r="A80" s="126"/>
      <c r="B80" s="126"/>
      <c r="C80" s="59"/>
      <c r="D80" s="53" t="s">
        <v>19</v>
      </c>
      <c r="E80" s="89">
        <v>650</v>
      </c>
      <c r="F80" s="105"/>
      <c r="G80" s="105"/>
      <c r="H80" s="57" t="e">
        <f>#REF!</f>
        <v>#REF!</v>
      </c>
      <c r="I80" s="93">
        <v>647.4</v>
      </c>
      <c r="J80" s="112">
        <f t="shared" ref="J80:J83" si="6">I80/E80*100%</f>
        <v>0.996</v>
      </c>
      <c r="K80" s="39"/>
    </row>
    <row r="81" spans="1:11" ht="16.5" customHeight="1">
      <c r="A81" s="62">
        <v>926</v>
      </c>
      <c r="B81" s="62"/>
      <c r="C81" s="59"/>
      <c r="D81" s="47" t="s">
        <v>6</v>
      </c>
      <c r="E81" s="88">
        <f>E83+E88</f>
        <v>22786</v>
      </c>
      <c r="F81" s="105">
        <f>F83+F92</f>
        <v>219765</v>
      </c>
      <c r="G81" s="105">
        <f>E81+F81</f>
        <v>242551</v>
      </c>
      <c r="H81" s="110" t="e">
        <f>H82+H87</f>
        <v>#REF!</v>
      </c>
      <c r="I81" s="109">
        <v>107183.35</v>
      </c>
      <c r="J81" s="119">
        <f>I81/G81*100%</f>
        <v>0.44190026015147332</v>
      </c>
      <c r="K81" s="38"/>
    </row>
    <row r="82" spans="1:11" ht="16.5" customHeight="1">
      <c r="A82" s="124"/>
      <c r="B82" s="59">
        <v>92605</v>
      </c>
      <c r="C82" s="59"/>
      <c r="D82" s="47" t="s">
        <v>6</v>
      </c>
      <c r="E82" s="88">
        <f>E83</f>
        <v>18236</v>
      </c>
      <c r="F82" s="114"/>
      <c r="G82" s="105"/>
      <c r="H82" s="108" t="e">
        <f>H83</f>
        <v>#REF!</v>
      </c>
      <c r="I82" s="109">
        <v>18225.990000000002</v>
      </c>
      <c r="J82" s="119">
        <f t="shared" si="6"/>
        <v>0.9994510857644221</v>
      </c>
      <c r="K82" s="38"/>
    </row>
    <row r="83" spans="1:11" ht="16.5" customHeight="1">
      <c r="A83" s="125"/>
      <c r="B83" s="124"/>
      <c r="C83" s="59">
        <v>4210</v>
      </c>
      <c r="D83" s="53" t="s">
        <v>9</v>
      </c>
      <c r="E83" s="88">
        <f>SUM(E84:E86)</f>
        <v>18236</v>
      </c>
      <c r="F83" s="105"/>
      <c r="G83" s="105"/>
      <c r="H83" s="108" t="e">
        <f>SUM(H84:H86)</f>
        <v>#REF!</v>
      </c>
      <c r="I83" s="109">
        <v>18225.990000000002</v>
      </c>
      <c r="J83" s="119">
        <f t="shared" si="6"/>
        <v>0.9994510857644221</v>
      </c>
      <c r="K83" s="38"/>
    </row>
    <row r="84" spans="1:11" ht="16.5" customHeight="1">
      <c r="A84" s="125"/>
      <c r="B84" s="125"/>
      <c r="C84" s="124"/>
      <c r="D84" s="53" t="s">
        <v>8</v>
      </c>
      <c r="E84" s="89">
        <v>2000</v>
      </c>
      <c r="F84" s="105"/>
      <c r="G84" s="105"/>
      <c r="H84" s="57" t="e">
        <f>#REF!</f>
        <v>#REF!</v>
      </c>
      <c r="I84" s="93">
        <v>2000</v>
      </c>
      <c r="J84" s="112">
        <f t="shared" ref="J84:J88" si="7">I84/E84*100%</f>
        <v>1</v>
      </c>
      <c r="K84" s="39"/>
    </row>
    <row r="85" spans="1:11" s="2" customFormat="1" ht="16.5" customHeight="1">
      <c r="A85" s="125"/>
      <c r="B85" s="64"/>
      <c r="C85" s="125"/>
      <c r="D85" s="53" t="s">
        <v>48</v>
      </c>
      <c r="E85" s="89">
        <v>1200</v>
      </c>
      <c r="F85" s="105"/>
      <c r="G85" s="105"/>
      <c r="H85" s="57" t="e">
        <f>#REF!</f>
        <v>#REF!</v>
      </c>
      <c r="I85" s="93">
        <v>1190</v>
      </c>
      <c r="J85" s="112">
        <f t="shared" si="7"/>
        <v>0.9916666666666667</v>
      </c>
      <c r="K85" s="39"/>
    </row>
    <row r="86" spans="1:11" s="2" customFormat="1" ht="16.5" customHeight="1">
      <c r="A86" s="125"/>
      <c r="B86" s="64"/>
      <c r="C86" s="126"/>
      <c r="D86" s="53" t="s">
        <v>32</v>
      </c>
      <c r="E86" s="89">
        <v>15036</v>
      </c>
      <c r="F86" s="105"/>
      <c r="G86" s="105"/>
      <c r="H86" s="57" t="e">
        <f>#REF!</f>
        <v>#REF!</v>
      </c>
      <c r="I86" s="93">
        <v>15035.990000000002</v>
      </c>
      <c r="J86" s="112">
        <f t="shared" si="7"/>
        <v>0.99999933492950266</v>
      </c>
      <c r="K86" s="39"/>
    </row>
    <row r="87" spans="1:11" ht="16.5" customHeight="1">
      <c r="A87" s="125"/>
      <c r="B87" s="135">
        <v>92695</v>
      </c>
      <c r="C87" s="59"/>
      <c r="D87" s="47" t="s">
        <v>6</v>
      </c>
      <c r="E87" s="88">
        <f>SUM(E88)</f>
        <v>4550</v>
      </c>
      <c r="F87" s="105">
        <f>F92</f>
        <v>219765</v>
      </c>
      <c r="G87" s="105"/>
      <c r="H87" s="110" t="e">
        <f>SUM(H88+H92)</f>
        <v>#REF!</v>
      </c>
      <c r="I87" s="109">
        <v>88957.36</v>
      </c>
      <c r="J87" s="119">
        <f>I87/F87*100%</f>
        <v>0.40478401929333607</v>
      </c>
      <c r="K87" s="38"/>
    </row>
    <row r="88" spans="1:11" ht="16.5" customHeight="1">
      <c r="A88" s="125"/>
      <c r="B88" s="136"/>
      <c r="C88" s="59">
        <v>4210</v>
      </c>
      <c r="D88" s="53" t="s">
        <v>9</v>
      </c>
      <c r="E88" s="88">
        <f>SUM(E89:E91)</f>
        <v>4550</v>
      </c>
      <c r="F88" s="105"/>
      <c r="G88" s="105"/>
      <c r="H88" s="108" t="e">
        <f>SUM(H89:H91)</f>
        <v>#REF!</v>
      </c>
      <c r="I88" s="109">
        <v>4449.99</v>
      </c>
      <c r="J88" s="119">
        <f t="shared" si="7"/>
        <v>0.9780197802197802</v>
      </c>
      <c r="K88" s="38"/>
    </row>
    <row r="89" spans="1:11" ht="16.5" customHeight="1">
      <c r="A89" s="125"/>
      <c r="B89" s="136"/>
      <c r="C89" s="124"/>
      <c r="D89" s="53" t="s">
        <v>15</v>
      </c>
      <c r="E89" s="89">
        <v>1000</v>
      </c>
      <c r="F89" s="105"/>
      <c r="G89" s="105"/>
      <c r="H89" s="57" t="e">
        <f>#REF!</f>
        <v>#REF!</v>
      </c>
      <c r="I89" s="93">
        <v>899.99</v>
      </c>
      <c r="J89" s="112">
        <f t="shared" ref="J89:J91" si="8">I89/E89*100%</f>
        <v>0.89998999999999996</v>
      </c>
      <c r="K89" s="39"/>
    </row>
    <row r="90" spans="1:11" ht="16.5" customHeight="1">
      <c r="A90" s="125"/>
      <c r="B90" s="136"/>
      <c r="C90" s="125"/>
      <c r="D90" s="53" t="s">
        <v>21</v>
      </c>
      <c r="E90" s="89">
        <v>2750</v>
      </c>
      <c r="F90" s="105"/>
      <c r="G90" s="105"/>
      <c r="H90" s="57" t="e">
        <f>#REF!</f>
        <v>#REF!</v>
      </c>
      <c r="I90" s="93">
        <v>2750</v>
      </c>
      <c r="J90" s="112">
        <f t="shared" si="8"/>
        <v>1</v>
      </c>
      <c r="K90" s="39"/>
    </row>
    <row r="91" spans="1:11" ht="16.5" customHeight="1">
      <c r="A91" s="125"/>
      <c r="B91" s="136"/>
      <c r="C91" s="126"/>
      <c r="D91" s="53" t="s">
        <v>25</v>
      </c>
      <c r="E91" s="89">
        <v>800</v>
      </c>
      <c r="F91" s="105"/>
      <c r="G91" s="105"/>
      <c r="H91" s="57" t="e">
        <f>#REF!</f>
        <v>#REF!</v>
      </c>
      <c r="I91" s="93">
        <v>800</v>
      </c>
      <c r="J91" s="112">
        <f t="shared" si="8"/>
        <v>1</v>
      </c>
      <c r="K91" s="39"/>
    </row>
    <row r="92" spans="1:11" ht="16.5" customHeight="1">
      <c r="A92" s="125"/>
      <c r="B92" s="136"/>
      <c r="C92" s="59">
        <v>6050</v>
      </c>
      <c r="D92" s="53" t="s">
        <v>10</v>
      </c>
      <c r="E92" s="105"/>
      <c r="F92" s="88">
        <f>F93</f>
        <v>219765</v>
      </c>
      <c r="G92" s="105"/>
      <c r="H92" s="108" t="e">
        <f>H93</f>
        <v>#REF!</v>
      </c>
      <c r="I92" s="109">
        <v>84507.37</v>
      </c>
      <c r="J92" s="119">
        <f>I92/F92*100%</f>
        <v>0.38453516256000725</v>
      </c>
      <c r="K92" s="38"/>
    </row>
    <row r="93" spans="1:11" ht="49.5" customHeight="1">
      <c r="A93" s="125"/>
      <c r="B93" s="136"/>
      <c r="C93" s="129"/>
      <c r="D93" s="65" t="s">
        <v>11</v>
      </c>
      <c r="E93" s="120"/>
      <c r="F93" s="115">
        <f>SUM(F94:F119)</f>
        <v>219765</v>
      </c>
      <c r="G93" s="105"/>
      <c r="H93" s="116" t="e">
        <f>SUM(H94:H119)</f>
        <v>#REF!</v>
      </c>
      <c r="I93" s="117">
        <v>84507.37</v>
      </c>
      <c r="J93" s="119">
        <f>I93/F93*100%</f>
        <v>0.38453516256000725</v>
      </c>
      <c r="K93" s="41"/>
    </row>
    <row r="94" spans="1:11" ht="16.5" customHeight="1">
      <c r="A94" s="125"/>
      <c r="B94" s="136"/>
      <c r="C94" s="130"/>
      <c r="D94" s="69" t="s">
        <v>15</v>
      </c>
      <c r="E94" s="121"/>
      <c r="F94" s="122">
        <v>17000</v>
      </c>
      <c r="G94" s="115"/>
      <c r="H94" s="57" t="e">
        <f>#REF!</f>
        <v>#REF!</v>
      </c>
      <c r="I94" s="93">
        <v>0</v>
      </c>
      <c r="J94" s="112">
        <f>I94/F94*100%</f>
        <v>0</v>
      </c>
      <c r="K94" s="39"/>
    </row>
    <row r="95" spans="1:11" ht="16.5" customHeight="1">
      <c r="A95" s="125"/>
      <c r="B95" s="136"/>
      <c r="C95" s="130"/>
      <c r="D95" s="69" t="s">
        <v>15</v>
      </c>
      <c r="E95" s="121"/>
      <c r="F95" s="122">
        <v>1000</v>
      </c>
      <c r="G95" s="115"/>
      <c r="H95" s="57" t="e">
        <f>#REF!</f>
        <v>#REF!</v>
      </c>
      <c r="I95" s="93">
        <v>1000</v>
      </c>
      <c r="J95" s="112">
        <f t="shared" ref="J95:J119" si="9">I95/F95*100%</f>
        <v>1</v>
      </c>
      <c r="K95" s="39"/>
    </row>
    <row r="96" spans="1:11" ht="16.5" customHeight="1">
      <c r="A96" s="125"/>
      <c r="B96" s="136"/>
      <c r="C96" s="130"/>
      <c r="D96" s="69" t="s">
        <v>16</v>
      </c>
      <c r="E96" s="121"/>
      <c r="F96" s="122">
        <v>1000</v>
      </c>
      <c r="G96" s="115"/>
      <c r="H96" s="57" t="e">
        <f>#REF!</f>
        <v>#REF!</v>
      </c>
      <c r="I96" s="93">
        <v>1000</v>
      </c>
      <c r="J96" s="112">
        <f t="shared" si="9"/>
        <v>1</v>
      </c>
      <c r="K96" s="39"/>
    </row>
    <row r="97" spans="1:11" ht="16.5" customHeight="1">
      <c r="A97" s="125"/>
      <c r="B97" s="136"/>
      <c r="C97" s="130"/>
      <c r="D97" s="69" t="s">
        <v>17</v>
      </c>
      <c r="E97" s="121"/>
      <c r="F97" s="122">
        <v>14278</v>
      </c>
      <c r="G97" s="115"/>
      <c r="H97" s="57" t="e">
        <f>#REF!</f>
        <v>#REF!</v>
      </c>
      <c r="I97" s="93">
        <v>1000</v>
      </c>
      <c r="J97" s="112">
        <f t="shared" si="9"/>
        <v>7.0037820423028432E-2</v>
      </c>
      <c r="K97" s="39"/>
    </row>
    <row r="98" spans="1:11" ht="16.5" customHeight="1">
      <c r="A98" s="125"/>
      <c r="B98" s="136"/>
      <c r="C98" s="130"/>
      <c r="D98" s="69" t="s">
        <v>19</v>
      </c>
      <c r="E98" s="121"/>
      <c r="F98" s="122">
        <v>1000</v>
      </c>
      <c r="G98" s="115"/>
      <c r="H98" s="57" t="e">
        <f>#REF!</f>
        <v>#REF!</v>
      </c>
      <c r="I98" s="93">
        <v>1000</v>
      </c>
      <c r="J98" s="112">
        <f t="shared" si="9"/>
        <v>1</v>
      </c>
      <c r="K98" s="39"/>
    </row>
    <row r="99" spans="1:11" ht="16.5" customHeight="1">
      <c r="A99" s="125"/>
      <c r="B99" s="136"/>
      <c r="C99" s="130"/>
      <c r="D99" s="69" t="s">
        <v>19</v>
      </c>
      <c r="E99" s="121"/>
      <c r="F99" s="122">
        <v>6603</v>
      </c>
      <c r="G99" s="115"/>
      <c r="H99" s="57" t="e">
        <f>#REF!</f>
        <v>#REF!</v>
      </c>
      <c r="I99" s="93">
        <v>6602.6399999999994</v>
      </c>
      <c r="J99" s="112">
        <f t="shared" si="9"/>
        <v>0.99994547932757827</v>
      </c>
      <c r="K99" s="39"/>
    </row>
    <row r="100" spans="1:11" s="2" customFormat="1" ht="16.5" customHeight="1">
      <c r="A100" s="125"/>
      <c r="B100" s="136"/>
      <c r="C100" s="130"/>
      <c r="D100" s="69" t="s">
        <v>20</v>
      </c>
      <c r="E100" s="121"/>
      <c r="F100" s="122">
        <v>1000</v>
      </c>
      <c r="G100" s="115"/>
      <c r="H100" s="57" t="e">
        <f>#REF!</f>
        <v>#REF!</v>
      </c>
      <c r="I100" s="93">
        <v>1000</v>
      </c>
      <c r="J100" s="112">
        <f t="shared" si="9"/>
        <v>1</v>
      </c>
      <c r="K100" s="39"/>
    </row>
    <row r="101" spans="1:11" ht="16.5" customHeight="1">
      <c r="A101" s="125"/>
      <c r="B101" s="136"/>
      <c r="C101" s="130"/>
      <c r="D101" s="69" t="s">
        <v>21</v>
      </c>
      <c r="E101" s="121"/>
      <c r="F101" s="122">
        <v>16588</v>
      </c>
      <c r="G101" s="115"/>
      <c r="H101" s="57" t="e">
        <f>#REF!</f>
        <v>#REF!</v>
      </c>
      <c r="I101" s="93">
        <v>1000</v>
      </c>
      <c r="J101" s="112">
        <f t="shared" si="9"/>
        <v>6.0284543043163732E-2</v>
      </c>
      <c r="K101" s="39"/>
    </row>
    <row r="102" spans="1:11" s="2" customFormat="1" ht="16.5" customHeight="1">
      <c r="A102" s="125"/>
      <c r="B102" s="136"/>
      <c r="C102" s="130"/>
      <c r="D102" s="69" t="s">
        <v>22</v>
      </c>
      <c r="E102" s="121"/>
      <c r="F102" s="122">
        <v>500</v>
      </c>
      <c r="G102" s="115"/>
      <c r="H102" s="57" t="e">
        <f>#REF!</f>
        <v>#REF!</v>
      </c>
      <c r="I102" s="93">
        <v>500</v>
      </c>
      <c r="J102" s="112">
        <f t="shared" si="9"/>
        <v>1</v>
      </c>
      <c r="K102" s="39"/>
    </row>
    <row r="103" spans="1:11" ht="16.5" customHeight="1">
      <c r="A103" s="125"/>
      <c r="B103" s="136"/>
      <c r="C103" s="130"/>
      <c r="D103" s="69" t="s">
        <v>13</v>
      </c>
      <c r="E103" s="121"/>
      <c r="F103" s="122">
        <v>16533</v>
      </c>
      <c r="G103" s="115"/>
      <c r="H103" s="57" t="e">
        <f>#REF!</f>
        <v>#REF!</v>
      </c>
      <c r="I103" s="93">
        <v>16512.96</v>
      </c>
      <c r="J103" s="112">
        <f t="shared" si="9"/>
        <v>0.99878787878787878</v>
      </c>
      <c r="K103" s="39"/>
    </row>
    <row r="104" spans="1:11" ht="16.5" customHeight="1">
      <c r="A104" s="125"/>
      <c r="B104" s="136"/>
      <c r="C104" s="130"/>
      <c r="D104" s="69" t="s">
        <v>23</v>
      </c>
      <c r="E104" s="121"/>
      <c r="F104" s="122">
        <v>2772</v>
      </c>
      <c r="G104" s="115"/>
      <c r="H104" s="57" t="e">
        <f>#REF!</f>
        <v>#REF!</v>
      </c>
      <c r="I104" s="93">
        <v>2772</v>
      </c>
      <c r="J104" s="112">
        <f t="shared" si="9"/>
        <v>1</v>
      </c>
      <c r="K104" s="39"/>
    </row>
    <row r="105" spans="1:11" ht="16.5" customHeight="1">
      <c r="A105" s="125"/>
      <c r="B105" s="136"/>
      <c r="C105" s="130"/>
      <c r="D105" s="69" t="s">
        <v>8</v>
      </c>
      <c r="E105" s="121"/>
      <c r="F105" s="122">
        <v>1164</v>
      </c>
      <c r="G105" s="115"/>
      <c r="H105" s="57" t="e">
        <f>#REF!</f>
        <v>#REF!</v>
      </c>
      <c r="I105" s="93">
        <v>1163.5899999999999</v>
      </c>
      <c r="J105" s="112">
        <f t="shared" si="9"/>
        <v>0.99964776632302399</v>
      </c>
      <c r="K105" s="39"/>
    </row>
    <row r="106" spans="1:11" ht="16.5" customHeight="1">
      <c r="A106" s="125"/>
      <c r="B106" s="136"/>
      <c r="C106" s="130"/>
      <c r="D106" s="69" t="s">
        <v>38</v>
      </c>
      <c r="E106" s="121"/>
      <c r="F106" s="122">
        <v>27750</v>
      </c>
      <c r="G106" s="115"/>
      <c r="H106" s="57" t="e">
        <f>#REF!</f>
        <v>#REF!</v>
      </c>
      <c r="I106" s="93">
        <v>27574</v>
      </c>
      <c r="J106" s="112">
        <f t="shared" si="9"/>
        <v>0.99365765765765768</v>
      </c>
      <c r="K106" s="39"/>
    </row>
    <row r="107" spans="1:11" ht="16.5" customHeight="1">
      <c r="A107" s="125"/>
      <c r="B107" s="136"/>
      <c r="C107" s="130"/>
      <c r="D107" s="53" t="s">
        <v>25</v>
      </c>
      <c r="E107" s="113"/>
      <c r="F107" s="113">
        <v>15774</v>
      </c>
      <c r="G107" s="115"/>
      <c r="H107" s="57" t="e">
        <f>#REF!</f>
        <v>#REF!</v>
      </c>
      <c r="I107" s="93">
        <v>1000</v>
      </c>
      <c r="J107" s="112">
        <f t="shared" si="9"/>
        <v>6.3395460885000629E-2</v>
      </c>
      <c r="K107" s="39"/>
    </row>
    <row r="108" spans="1:11" ht="16.5" customHeight="1">
      <c r="A108" s="125"/>
      <c r="B108" s="136"/>
      <c r="C108" s="130"/>
      <c r="D108" s="69" t="s">
        <v>27</v>
      </c>
      <c r="E108" s="121"/>
      <c r="F108" s="122">
        <v>12515</v>
      </c>
      <c r="G108" s="115"/>
      <c r="H108" s="57" t="e">
        <f>#REF!</f>
        <v>#REF!</v>
      </c>
      <c r="I108" s="93">
        <v>1000</v>
      </c>
      <c r="J108" s="112">
        <f t="shared" si="9"/>
        <v>7.9904115061925685E-2</v>
      </c>
      <c r="K108" s="39"/>
    </row>
    <row r="109" spans="1:11" s="2" customFormat="1" ht="16.5" customHeight="1">
      <c r="A109" s="125"/>
      <c r="B109" s="136"/>
      <c r="C109" s="130"/>
      <c r="D109" s="69" t="s">
        <v>28</v>
      </c>
      <c r="E109" s="121"/>
      <c r="F109" s="122">
        <v>500</v>
      </c>
      <c r="G109" s="115"/>
      <c r="H109" s="57" t="e">
        <f>#REF!</f>
        <v>#REF!</v>
      </c>
      <c r="I109" s="93">
        <v>500</v>
      </c>
      <c r="J109" s="112">
        <f t="shared" si="9"/>
        <v>1</v>
      </c>
      <c r="K109" s="39"/>
    </row>
    <row r="110" spans="1:11" s="2" customFormat="1" ht="16.5" customHeight="1">
      <c r="A110" s="125"/>
      <c r="B110" s="136"/>
      <c r="C110" s="130"/>
      <c r="D110" s="69" t="s">
        <v>29</v>
      </c>
      <c r="E110" s="121"/>
      <c r="F110" s="122">
        <v>1000</v>
      </c>
      <c r="G110" s="115"/>
      <c r="H110" s="57" t="e">
        <f>#REF!</f>
        <v>#REF!</v>
      </c>
      <c r="I110" s="93">
        <v>1000</v>
      </c>
      <c r="J110" s="112">
        <f t="shared" si="9"/>
        <v>1</v>
      </c>
      <c r="K110" s="39"/>
    </row>
    <row r="111" spans="1:11" s="2" customFormat="1" ht="16.5" customHeight="1">
      <c r="A111" s="125"/>
      <c r="B111" s="136"/>
      <c r="C111" s="130"/>
      <c r="D111" s="69" t="s">
        <v>30</v>
      </c>
      <c r="E111" s="121"/>
      <c r="F111" s="122">
        <v>1098</v>
      </c>
      <c r="G111" s="115"/>
      <c r="H111" s="57" t="e">
        <f>#REF!</f>
        <v>#REF!</v>
      </c>
      <c r="I111" s="93">
        <v>1097.5</v>
      </c>
      <c r="J111" s="112">
        <f t="shared" si="9"/>
        <v>0.99954462659380694</v>
      </c>
      <c r="K111" s="39"/>
    </row>
    <row r="112" spans="1:11" ht="16.5" customHeight="1">
      <c r="A112" s="125"/>
      <c r="B112" s="136"/>
      <c r="C112" s="130"/>
      <c r="D112" s="69" t="s">
        <v>31</v>
      </c>
      <c r="E112" s="121"/>
      <c r="F112" s="122">
        <v>1500</v>
      </c>
      <c r="G112" s="115"/>
      <c r="H112" s="57" t="e">
        <f>#REF!</f>
        <v>#REF!</v>
      </c>
      <c r="I112" s="93">
        <v>1500</v>
      </c>
      <c r="J112" s="112">
        <f t="shared" si="9"/>
        <v>1</v>
      </c>
      <c r="K112" s="39"/>
    </row>
    <row r="113" spans="1:11" ht="16.5" customHeight="1">
      <c r="A113" s="125"/>
      <c r="B113" s="136"/>
      <c r="C113" s="130"/>
      <c r="D113" s="69" t="s">
        <v>31</v>
      </c>
      <c r="E113" s="121"/>
      <c r="F113" s="122">
        <v>6000</v>
      </c>
      <c r="G113" s="115"/>
      <c r="H113" s="57" t="e">
        <f>#REF!</f>
        <v>#REF!</v>
      </c>
      <c r="I113" s="93">
        <v>0</v>
      </c>
      <c r="J113" s="112">
        <f t="shared" si="9"/>
        <v>0</v>
      </c>
      <c r="K113" s="39"/>
    </row>
    <row r="114" spans="1:11" s="2" customFormat="1" ht="16.5" customHeight="1">
      <c r="A114" s="125"/>
      <c r="B114" s="136"/>
      <c r="C114" s="130"/>
      <c r="D114" s="69" t="s">
        <v>32</v>
      </c>
      <c r="E114" s="121"/>
      <c r="F114" s="122">
        <v>1000</v>
      </c>
      <c r="G114" s="115"/>
      <c r="H114" s="57" t="e">
        <f>#REF!</f>
        <v>#REF!</v>
      </c>
      <c r="I114" s="93">
        <v>1000</v>
      </c>
      <c r="J114" s="112">
        <f t="shared" si="9"/>
        <v>1</v>
      </c>
      <c r="K114" s="39"/>
    </row>
    <row r="115" spans="1:11" ht="16.5" customHeight="1">
      <c r="A115" s="125"/>
      <c r="B115" s="136"/>
      <c r="C115" s="130"/>
      <c r="D115" s="69" t="s">
        <v>7</v>
      </c>
      <c r="E115" s="121"/>
      <c r="F115" s="122">
        <v>16506</v>
      </c>
      <c r="G115" s="115"/>
      <c r="H115" s="57" t="e">
        <f>#REF!</f>
        <v>#REF!</v>
      </c>
      <c r="I115" s="93">
        <v>1000</v>
      </c>
      <c r="J115" s="112">
        <f t="shared" si="9"/>
        <v>6.0584030049678904E-2</v>
      </c>
      <c r="K115" s="39"/>
    </row>
    <row r="116" spans="1:11" ht="16.5" customHeight="1">
      <c r="A116" s="125"/>
      <c r="B116" s="136"/>
      <c r="C116" s="130"/>
      <c r="D116" s="69" t="s">
        <v>34</v>
      </c>
      <c r="E116" s="121"/>
      <c r="F116" s="122">
        <v>32750</v>
      </c>
      <c r="G116" s="115"/>
      <c r="H116" s="57" t="e">
        <f>#REF!</f>
        <v>#REF!</v>
      </c>
      <c r="I116" s="93">
        <v>1000</v>
      </c>
      <c r="J116" s="112">
        <f t="shared" si="9"/>
        <v>3.0534351145038167E-2</v>
      </c>
      <c r="K116" s="39"/>
    </row>
    <row r="117" spans="1:11" ht="16.5" customHeight="1">
      <c r="A117" s="125"/>
      <c r="B117" s="136"/>
      <c r="C117" s="130"/>
      <c r="D117" s="73" t="s">
        <v>37</v>
      </c>
      <c r="E117" s="122"/>
      <c r="F117" s="122">
        <v>1000</v>
      </c>
      <c r="G117" s="115"/>
      <c r="H117" s="57" t="e">
        <f>#REF!</f>
        <v>#REF!</v>
      </c>
      <c r="I117" s="93">
        <v>1000</v>
      </c>
      <c r="J117" s="112">
        <f>I117/F117*100%</f>
        <v>1</v>
      </c>
      <c r="K117" s="39"/>
    </row>
    <row r="118" spans="1:11" ht="16.5" customHeight="1">
      <c r="A118" s="125"/>
      <c r="B118" s="136"/>
      <c r="C118" s="130"/>
      <c r="D118" s="69" t="s">
        <v>35</v>
      </c>
      <c r="E118" s="121"/>
      <c r="F118" s="122">
        <v>10634</v>
      </c>
      <c r="G118" s="115"/>
      <c r="H118" s="57" t="e">
        <f>#REF!</f>
        <v>#REF!</v>
      </c>
      <c r="I118" s="93">
        <v>1000</v>
      </c>
      <c r="J118" s="112">
        <f t="shared" si="9"/>
        <v>9.4037991348504796E-2</v>
      </c>
      <c r="K118" s="39"/>
    </row>
    <row r="119" spans="1:11" ht="16.5" customHeight="1">
      <c r="A119" s="125"/>
      <c r="B119" s="136"/>
      <c r="C119" s="130"/>
      <c r="D119" s="69" t="s">
        <v>12</v>
      </c>
      <c r="E119" s="121"/>
      <c r="F119" s="122">
        <v>12300</v>
      </c>
      <c r="G119" s="115"/>
      <c r="H119" s="57" t="e">
        <f>#REF!</f>
        <v>#REF!</v>
      </c>
      <c r="I119" s="93">
        <v>12284.68</v>
      </c>
      <c r="J119" s="112">
        <f t="shared" si="9"/>
        <v>0.99875447154471542</v>
      </c>
      <c r="K119" s="39"/>
    </row>
    <row r="120" spans="1:11" ht="16.5" customHeight="1">
      <c r="A120" s="126"/>
      <c r="B120" s="137"/>
      <c r="C120" s="131"/>
      <c r="D120" s="48"/>
      <c r="E120" s="118">
        <f>E9+E32+E35+E71+E82+E87</f>
        <v>224434</v>
      </c>
      <c r="F120" s="118">
        <f>SUM(F92+F24+F69)</f>
        <v>290406</v>
      </c>
      <c r="G120" s="115">
        <f>E120+F120</f>
        <v>514840</v>
      </c>
      <c r="H120" s="76" t="e">
        <f>H9+H31+H68+H71+H81+H35</f>
        <v>#REF!</v>
      </c>
      <c r="I120" s="90">
        <v>368590.74</v>
      </c>
      <c r="J120" s="119">
        <f>I120/G120*100%</f>
        <v>0.71593260041954776</v>
      </c>
    </row>
  </sheetData>
  <mergeCells count="23">
    <mergeCell ref="I2:K4"/>
    <mergeCell ref="C93:C120"/>
    <mergeCell ref="A5:G5"/>
    <mergeCell ref="C25:C26"/>
    <mergeCell ref="A36:A67"/>
    <mergeCell ref="B36:B67"/>
    <mergeCell ref="C37:C51"/>
    <mergeCell ref="C53:C67"/>
    <mergeCell ref="A72:A80"/>
    <mergeCell ref="B72:B80"/>
    <mergeCell ref="A82:A120"/>
    <mergeCell ref="B83:B84"/>
    <mergeCell ref="B87:B120"/>
    <mergeCell ref="A10:A28"/>
    <mergeCell ref="B10:B26"/>
    <mergeCell ref="C89:C91"/>
    <mergeCell ref="C15:C23"/>
    <mergeCell ref="C11:C13"/>
    <mergeCell ref="C33:C34"/>
    <mergeCell ref="C73:C78"/>
    <mergeCell ref="C84:C86"/>
    <mergeCell ref="A69:A70"/>
    <mergeCell ref="B69:B7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zoomScale="96" zoomScaleNormal="96" workbookViewId="0">
      <selection activeCell="V21" sqref="V21"/>
    </sheetView>
  </sheetViews>
  <sheetFormatPr defaultColWidth="8.75" defaultRowHeight="14.25"/>
  <cols>
    <col min="1" max="1" width="6" style="6" customWidth="1"/>
    <col min="2" max="2" width="6.625" style="6" customWidth="1"/>
    <col min="3" max="3" width="7.625" style="6" customWidth="1"/>
    <col min="4" max="4" width="18.75" style="6" customWidth="1"/>
    <col min="5" max="5" width="11.125" style="6" customWidth="1"/>
    <col min="6" max="6" width="10.25" style="6" customWidth="1"/>
    <col min="7" max="7" width="9.625" style="6" customWidth="1"/>
    <col min="8" max="8" width="10.875" style="14" hidden="1" customWidth="1"/>
    <col min="9" max="9" width="10.875" style="23" customWidth="1"/>
    <col min="10" max="10" width="9.375" style="23" customWidth="1"/>
    <col min="11" max="11" width="3.875" style="36" customWidth="1"/>
    <col min="12" max="12" width="10.25" style="17" customWidth="1"/>
    <col min="13" max="13" width="8.75" style="6"/>
    <col min="14" max="14" width="9.625" style="6" customWidth="1"/>
    <col min="15" max="15" width="8.125" style="6" customWidth="1"/>
    <col min="16" max="16" width="8.25" style="6" customWidth="1"/>
    <col min="17" max="17" width="8" style="6" customWidth="1"/>
    <col min="18" max="18" width="7.875" style="6" customWidth="1"/>
    <col min="19" max="19" width="8.75" style="25"/>
    <col min="20" max="20" width="7.375" style="25" customWidth="1"/>
    <col min="21" max="21" width="7.125" style="25" customWidth="1"/>
    <col min="22" max="16384" width="8.75" style="1"/>
  </cols>
  <sheetData>
    <row r="1" spans="1:21" ht="8.25" customHeight="1">
      <c r="A1" s="5"/>
      <c r="N1" s="18"/>
    </row>
    <row r="2" spans="1:21" ht="15.75">
      <c r="A2" s="132" t="s">
        <v>43</v>
      </c>
      <c r="B2" s="133"/>
      <c r="C2" s="133"/>
      <c r="D2" s="133"/>
      <c r="E2" s="133"/>
      <c r="F2" s="133"/>
      <c r="G2" s="133"/>
      <c r="H2" s="15"/>
      <c r="I2" s="24"/>
      <c r="J2" s="24"/>
      <c r="K2" s="37"/>
      <c r="N2" s="18"/>
    </row>
    <row r="3" spans="1:21" ht="15.75">
      <c r="A3" s="10"/>
      <c r="B3" s="11"/>
      <c r="C3" s="11"/>
      <c r="D3" s="11"/>
      <c r="E3" s="11"/>
      <c r="F3" s="11"/>
      <c r="G3" s="11"/>
      <c r="H3" s="15"/>
      <c r="I3" s="24"/>
      <c r="J3" s="24"/>
      <c r="K3" s="37"/>
      <c r="N3" s="18"/>
    </row>
    <row r="4" spans="1:21" ht="9.75" customHeight="1">
      <c r="A4" s="5"/>
      <c r="N4" s="18"/>
    </row>
    <row r="5" spans="1:21" ht="51" customHeight="1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16" t="s">
        <v>51</v>
      </c>
      <c r="I5" s="91" t="s">
        <v>51</v>
      </c>
      <c r="J5" s="101" t="s">
        <v>54</v>
      </c>
      <c r="L5" s="7" t="s">
        <v>53</v>
      </c>
      <c r="M5" s="8" t="s">
        <v>52</v>
      </c>
      <c r="N5" s="8" t="s">
        <v>52</v>
      </c>
      <c r="O5" s="8" t="s">
        <v>52</v>
      </c>
      <c r="P5" s="8" t="s">
        <v>52</v>
      </c>
      <c r="Q5" s="8" t="s">
        <v>52</v>
      </c>
      <c r="R5" s="8" t="s">
        <v>52</v>
      </c>
      <c r="S5" s="12" t="s">
        <v>52</v>
      </c>
      <c r="T5" s="12" t="s">
        <v>52</v>
      </c>
      <c r="U5" s="12" t="s">
        <v>52</v>
      </c>
    </row>
    <row r="6" spans="1:21" ht="19.5" customHeight="1">
      <c r="A6" s="59">
        <v>600</v>
      </c>
      <c r="B6" s="59">
        <v>60016</v>
      </c>
      <c r="C6" s="59"/>
      <c r="D6" s="47" t="s">
        <v>6</v>
      </c>
      <c r="E6" s="49">
        <f>SUM(E11+E7)</f>
        <v>146847</v>
      </c>
      <c r="F6" s="50">
        <f>SUM(F11+F21)</f>
        <v>53713</v>
      </c>
      <c r="G6" s="50">
        <f>SUM(E6:F6)</f>
        <v>200560</v>
      </c>
      <c r="H6" s="51">
        <f>SUM(H11+H7+H21)</f>
        <v>192648.4</v>
      </c>
      <c r="I6" s="92">
        <v>192648.4</v>
      </c>
      <c r="J6" s="97"/>
      <c r="K6" s="38"/>
      <c r="L6" s="19"/>
      <c r="M6" s="8"/>
      <c r="N6" s="8"/>
      <c r="O6" s="8"/>
      <c r="P6" s="8"/>
      <c r="Q6" s="8"/>
      <c r="R6" s="8"/>
      <c r="S6" s="27"/>
      <c r="T6" s="27"/>
      <c r="U6" s="27"/>
    </row>
    <row r="7" spans="1:21" ht="18" customHeight="1">
      <c r="A7" s="60"/>
      <c r="B7" s="60"/>
      <c r="C7" s="59">
        <v>4210</v>
      </c>
      <c r="D7" s="53" t="s">
        <v>36</v>
      </c>
      <c r="E7" s="49">
        <f>SUM(E8:E10)</f>
        <v>21732</v>
      </c>
      <c r="F7" s="50"/>
      <c r="G7" s="50"/>
      <c r="H7" s="55">
        <f>SUM(H8:H10)</f>
        <v>21718.93</v>
      </c>
      <c r="I7" s="92">
        <v>21718.93</v>
      </c>
      <c r="J7" s="98">
        <f>I7/E7*100%</f>
        <v>0.99939858273513715</v>
      </c>
      <c r="K7" s="38"/>
      <c r="L7" s="19"/>
      <c r="M7" s="8"/>
      <c r="N7" s="8"/>
      <c r="O7" s="8"/>
      <c r="P7" s="8"/>
      <c r="Q7" s="8"/>
      <c r="R7" s="8"/>
      <c r="S7" s="27"/>
      <c r="T7" s="27"/>
      <c r="U7" s="27"/>
    </row>
    <row r="8" spans="1:21" ht="15.75" customHeight="1">
      <c r="A8" s="60"/>
      <c r="B8" s="60"/>
      <c r="C8" s="59"/>
      <c r="D8" s="53" t="s">
        <v>47</v>
      </c>
      <c r="E8" s="56">
        <v>4032</v>
      </c>
      <c r="F8" s="50"/>
      <c r="G8" s="50"/>
      <c r="H8" s="57">
        <f>L8</f>
        <v>4020</v>
      </c>
      <c r="I8" s="93">
        <v>4020</v>
      </c>
      <c r="J8" s="98">
        <f t="shared" ref="J8:J20" si="0">I8/E8*100%</f>
        <v>0.99702380952380953</v>
      </c>
      <c r="K8" s="39"/>
      <c r="L8" s="20">
        <f>M8+N8+O8+P8+Q8+R8+S8+T8+U8</f>
        <v>4020</v>
      </c>
      <c r="M8" s="8">
        <v>4020</v>
      </c>
      <c r="N8" s="8"/>
      <c r="O8" s="8"/>
      <c r="P8" s="8"/>
      <c r="Q8" s="8"/>
      <c r="R8" s="8"/>
      <c r="S8" s="27"/>
      <c r="T8" s="27"/>
      <c r="U8" s="27"/>
    </row>
    <row r="9" spans="1:21" ht="15.75" customHeight="1">
      <c r="A9" s="60"/>
      <c r="B9" s="60"/>
      <c r="C9" s="59"/>
      <c r="D9" s="53" t="s">
        <v>19</v>
      </c>
      <c r="E9" s="56">
        <v>4749</v>
      </c>
      <c r="F9" s="50"/>
      <c r="G9" s="50"/>
      <c r="H9" s="57">
        <f>L9</f>
        <v>4749</v>
      </c>
      <c r="I9" s="93">
        <v>4749</v>
      </c>
      <c r="J9" s="98">
        <f t="shared" si="0"/>
        <v>1</v>
      </c>
      <c r="K9" s="39"/>
      <c r="L9" s="20">
        <f t="shared" ref="L9:L10" si="1">M9+N9+O9+P9+Q9+R9+S9+T9+U9</f>
        <v>4749</v>
      </c>
      <c r="M9" s="8">
        <v>4749</v>
      </c>
      <c r="N9" s="8"/>
      <c r="O9" s="8"/>
      <c r="P9" s="8"/>
      <c r="Q9" s="8"/>
      <c r="R9" s="8"/>
      <c r="S9" s="27"/>
      <c r="T9" s="27"/>
      <c r="U9" s="27"/>
    </row>
    <row r="10" spans="1:21" ht="18" customHeight="1">
      <c r="A10" s="60"/>
      <c r="B10" s="60"/>
      <c r="C10" s="59"/>
      <c r="D10" s="53" t="s">
        <v>20</v>
      </c>
      <c r="E10" s="56">
        <v>12951</v>
      </c>
      <c r="F10" s="50"/>
      <c r="G10" s="50"/>
      <c r="H10" s="57">
        <f>L10</f>
        <v>12949.93</v>
      </c>
      <c r="I10" s="93">
        <v>12949.93</v>
      </c>
      <c r="J10" s="98">
        <f t="shared" si="0"/>
        <v>0.99991738089722804</v>
      </c>
      <c r="K10" s="39"/>
      <c r="L10" s="20">
        <f t="shared" si="1"/>
        <v>12949.93</v>
      </c>
      <c r="M10" s="8">
        <v>12949.93</v>
      </c>
      <c r="N10" s="8"/>
      <c r="O10" s="8"/>
      <c r="P10" s="8"/>
      <c r="Q10" s="8"/>
      <c r="R10" s="8"/>
      <c r="S10" s="27"/>
      <c r="T10" s="27"/>
      <c r="U10" s="27"/>
    </row>
    <row r="11" spans="1:21" ht="16.5" customHeight="1">
      <c r="A11" s="60"/>
      <c r="B11" s="60"/>
      <c r="C11" s="59">
        <v>4270</v>
      </c>
      <c r="D11" s="53" t="s">
        <v>36</v>
      </c>
      <c r="E11" s="49">
        <f>SUM(E12:E20)</f>
        <v>125115</v>
      </c>
      <c r="F11" s="50"/>
      <c r="G11" s="50"/>
      <c r="H11" s="55">
        <f>SUM(H12:H20)</f>
        <v>117222.38</v>
      </c>
      <c r="I11" s="92">
        <v>117222.38</v>
      </c>
      <c r="J11" s="97"/>
      <c r="K11" s="38"/>
      <c r="L11" s="19"/>
      <c r="M11" s="8"/>
      <c r="N11" s="8"/>
      <c r="O11" s="8"/>
      <c r="P11" s="8"/>
      <c r="Q11" s="8"/>
      <c r="R11" s="8"/>
      <c r="S11" s="27"/>
      <c r="T11" s="27"/>
      <c r="U11" s="27"/>
    </row>
    <row r="12" spans="1:21" ht="17.25" customHeight="1">
      <c r="A12" s="60"/>
      <c r="B12" s="60"/>
      <c r="C12" s="59"/>
      <c r="D12" s="53" t="s">
        <v>14</v>
      </c>
      <c r="E12" s="56">
        <v>17049</v>
      </c>
      <c r="F12" s="50"/>
      <c r="G12" s="50"/>
      <c r="H12" s="57">
        <f t="shared" ref="H12:H20" si="2">L12</f>
        <v>17032</v>
      </c>
      <c r="I12" s="93">
        <v>17032</v>
      </c>
      <c r="J12" s="98">
        <f t="shared" si="0"/>
        <v>0.99900287406886035</v>
      </c>
      <c r="K12" s="39"/>
      <c r="L12" s="20">
        <f t="shared" ref="L12:L20" si="3">M12+N12+O12+P12+Q12+R12+S12+T12+U12</f>
        <v>17032</v>
      </c>
      <c r="M12" s="8">
        <v>4465</v>
      </c>
      <c r="N12" s="8">
        <v>12567</v>
      </c>
      <c r="O12" s="8"/>
      <c r="P12" s="8"/>
      <c r="Q12" s="8"/>
      <c r="R12" s="8"/>
      <c r="S12" s="27"/>
      <c r="T12" s="27"/>
      <c r="U12" s="27"/>
    </row>
    <row r="13" spans="1:21" s="3" customFormat="1" ht="17.25" customHeight="1">
      <c r="A13" s="60"/>
      <c r="B13" s="60"/>
      <c r="C13" s="59"/>
      <c r="D13" s="53" t="s">
        <v>46</v>
      </c>
      <c r="E13" s="56">
        <v>14472</v>
      </c>
      <c r="F13" s="50"/>
      <c r="G13" s="50"/>
      <c r="H13" s="57">
        <f t="shared" si="2"/>
        <v>14471.99</v>
      </c>
      <c r="I13" s="93">
        <v>14471.99</v>
      </c>
      <c r="J13" s="98">
        <f t="shared" si="0"/>
        <v>0.99999930901050305</v>
      </c>
      <c r="K13" s="39"/>
      <c r="L13" s="20">
        <f t="shared" si="3"/>
        <v>14471.99</v>
      </c>
      <c r="M13" s="8">
        <v>14471.99</v>
      </c>
      <c r="N13" s="8"/>
      <c r="O13" s="8"/>
      <c r="P13" s="8"/>
      <c r="Q13" s="8"/>
      <c r="R13" s="8"/>
      <c r="S13" s="13"/>
      <c r="T13" s="13"/>
      <c r="U13" s="13"/>
    </row>
    <row r="14" spans="1:21" s="3" customFormat="1" ht="18" customHeight="1">
      <c r="A14" s="60"/>
      <c r="B14" s="60"/>
      <c r="C14" s="59"/>
      <c r="D14" s="53" t="s">
        <v>49</v>
      </c>
      <c r="E14" s="56">
        <v>24638</v>
      </c>
      <c r="F14" s="50"/>
      <c r="G14" s="50"/>
      <c r="H14" s="57">
        <f t="shared" si="2"/>
        <v>17178.66</v>
      </c>
      <c r="I14" s="93">
        <v>17178.66</v>
      </c>
      <c r="J14" s="98">
        <f t="shared" si="0"/>
        <v>0.69724247097978731</v>
      </c>
      <c r="K14" s="39"/>
      <c r="L14" s="20">
        <f t="shared" si="3"/>
        <v>17178.66</v>
      </c>
      <c r="M14" s="8">
        <v>13346</v>
      </c>
      <c r="N14" s="8">
        <v>3832.66</v>
      </c>
      <c r="O14" s="8"/>
      <c r="P14" s="8"/>
      <c r="Q14" s="8"/>
      <c r="R14" s="8"/>
      <c r="S14" s="13"/>
      <c r="T14" s="13"/>
      <c r="U14" s="13"/>
    </row>
    <row r="15" spans="1:21" s="3" customFormat="1" ht="17.25" customHeight="1">
      <c r="A15" s="60"/>
      <c r="B15" s="60"/>
      <c r="C15" s="59"/>
      <c r="D15" s="53" t="s">
        <v>28</v>
      </c>
      <c r="E15" s="56">
        <v>16110</v>
      </c>
      <c r="F15" s="50"/>
      <c r="G15" s="50"/>
      <c r="H15" s="57">
        <f t="shared" si="2"/>
        <v>16110</v>
      </c>
      <c r="I15" s="93">
        <v>16110</v>
      </c>
      <c r="J15" s="98">
        <f t="shared" si="0"/>
        <v>1</v>
      </c>
      <c r="K15" s="39"/>
      <c r="L15" s="20">
        <f t="shared" si="3"/>
        <v>16110</v>
      </c>
      <c r="M15" s="8">
        <v>16110</v>
      </c>
      <c r="N15" s="8"/>
      <c r="O15" s="8"/>
      <c r="P15" s="8"/>
      <c r="Q15" s="8"/>
      <c r="R15" s="8"/>
      <c r="S15" s="13"/>
      <c r="T15" s="13"/>
      <c r="U15" s="13"/>
    </row>
    <row r="16" spans="1:21" s="3" customFormat="1" ht="16.5" customHeight="1">
      <c r="A16" s="60"/>
      <c r="B16" s="60"/>
      <c r="C16" s="59"/>
      <c r="D16" s="53" t="s">
        <v>31</v>
      </c>
      <c r="E16" s="56">
        <v>7826</v>
      </c>
      <c r="F16" s="50"/>
      <c r="G16" s="50"/>
      <c r="H16" s="57">
        <f t="shared" si="2"/>
        <v>7826</v>
      </c>
      <c r="I16" s="93">
        <v>7826</v>
      </c>
      <c r="J16" s="98">
        <f t="shared" si="0"/>
        <v>1</v>
      </c>
      <c r="K16" s="39"/>
      <c r="L16" s="20">
        <f t="shared" si="3"/>
        <v>7826</v>
      </c>
      <c r="M16" s="8">
        <v>7826</v>
      </c>
      <c r="N16" s="8"/>
      <c r="O16" s="8"/>
      <c r="P16" s="8"/>
      <c r="Q16" s="8"/>
      <c r="R16" s="8"/>
      <c r="S16" s="13"/>
      <c r="T16" s="13"/>
      <c r="U16" s="13"/>
    </row>
    <row r="17" spans="1:21" s="3" customFormat="1" ht="18" customHeight="1">
      <c r="A17" s="60"/>
      <c r="B17" s="60"/>
      <c r="C17" s="59"/>
      <c r="D17" s="53" t="s">
        <v>29</v>
      </c>
      <c r="E17" s="56">
        <v>12051</v>
      </c>
      <c r="F17" s="50"/>
      <c r="G17" s="50"/>
      <c r="H17" s="57">
        <f t="shared" si="2"/>
        <v>12051</v>
      </c>
      <c r="I17" s="93">
        <v>12051</v>
      </c>
      <c r="J17" s="98">
        <f t="shared" si="0"/>
        <v>1</v>
      </c>
      <c r="K17" s="39"/>
      <c r="L17" s="20">
        <f t="shared" si="3"/>
        <v>12051</v>
      </c>
      <c r="M17" s="8">
        <v>12051</v>
      </c>
      <c r="N17" s="8"/>
      <c r="O17" s="8"/>
      <c r="P17" s="8"/>
      <c r="Q17" s="8"/>
      <c r="R17" s="8"/>
      <c r="S17" s="13"/>
      <c r="T17" s="13"/>
      <c r="U17" s="13"/>
    </row>
    <row r="18" spans="1:21" s="3" customFormat="1" ht="17.25" customHeight="1">
      <c r="A18" s="60"/>
      <c r="B18" s="60"/>
      <c r="C18" s="59"/>
      <c r="D18" s="53" t="s">
        <v>30</v>
      </c>
      <c r="E18" s="56">
        <v>15244</v>
      </c>
      <c r="F18" s="50"/>
      <c r="G18" s="50"/>
      <c r="H18" s="57">
        <f t="shared" si="2"/>
        <v>15244</v>
      </c>
      <c r="I18" s="93">
        <v>15244</v>
      </c>
      <c r="J18" s="98">
        <f t="shared" si="0"/>
        <v>1</v>
      </c>
      <c r="K18" s="39"/>
      <c r="L18" s="20">
        <f t="shared" si="3"/>
        <v>15244</v>
      </c>
      <c r="M18" s="8">
        <v>15244</v>
      </c>
      <c r="N18" s="8"/>
      <c r="O18" s="8"/>
      <c r="P18" s="8"/>
      <c r="Q18" s="8"/>
      <c r="R18" s="8"/>
      <c r="S18" s="13"/>
      <c r="T18" s="13"/>
      <c r="U18" s="13"/>
    </row>
    <row r="19" spans="1:21" s="4" customFormat="1" ht="16.5" customHeight="1">
      <c r="A19" s="77"/>
      <c r="B19" s="77"/>
      <c r="C19" s="78"/>
      <c r="D19" s="79" t="s">
        <v>37</v>
      </c>
      <c r="E19" s="80">
        <v>9725</v>
      </c>
      <c r="F19" s="81"/>
      <c r="G19" s="82"/>
      <c r="H19" s="57">
        <f t="shared" si="2"/>
        <v>9313.85</v>
      </c>
      <c r="I19" s="93">
        <v>9313.85</v>
      </c>
      <c r="J19" s="98">
        <f t="shared" si="0"/>
        <v>0.95772236503856045</v>
      </c>
      <c r="K19" s="39"/>
      <c r="L19" s="20">
        <f t="shared" si="3"/>
        <v>9313.85</v>
      </c>
      <c r="M19" s="28">
        <v>9313.85</v>
      </c>
      <c r="N19" s="28"/>
      <c r="O19" s="28"/>
      <c r="P19" s="28"/>
      <c r="Q19" s="28"/>
      <c r="R19" s="28"/>
      <c r="S19" s="29"/>
      <c r="T19" s="29"/>
      <c r="U19" s="29"/>
    </row>
    <row r="20" spans="1:21" ht="17.25" customHeight="1">
      <c r="A20" s="60"/>
      <c r="B20" s="60"/>
      <c r="C20" s="59"/>
      <c r="D20" s="53" t="s">
        <v>12</v>
      </c>
      <c r="E20" s="80">
        <v>8000</v>
      </c>
      <c r="F20" s="48"/>
      <c r="G20" s="50"/>
      <c r="H20" s="57">
        <f t="shared" si="2"/>
        <v>7994.88</v>
      </c>
      <c r="I20" s="93">
        <v>7994.88</v>
      </c>
      <c r="J20" s="98">
        <f t="shared" si="0"/>
        <v>0.99936000000000003</v>
      </c>
      <c r="K20" s="39"/>
      <c r="L20" s="20">
        <f t="shared" si="3"/>
        <v>7994.88</v>
      </c>
      <c r="M20" s="8">
        <v>7994.88</v>
      </c>
      <c r="N20" s="8"/>
      <c r="O20" s="8"/>
      <c r="P20" s="8"/>
      <c r="Q20" s="8"/>
      <c r="R20" s="8"/>
      <c r="S20" s="27"/>
      <c r="T20" s="27"/>
      <c r="U20" s="27"/>
    </row>
    <row r="21" spans="1:21" ht="18" customHeight="1">
      <c r="A21" s="127"/>
      <c r="B21" s="127"/>
      <c r="C21" s="59">
        <v>6050</v>
      </c>
      <c r="D21" s="53" t="s">
        <v>9</v>
      </c>
      <c r="E21" s="49"/>
      <c r="F21" s="82">
        <f>SUM(F22:F27)</f>
        <v>53713</v>
      </c>
      <c r="G21" s="83"/>
      <c r="H21" s="84">
        <f>SUM(H22:H27)</f>
        <v>53707.09</v>
      </c>
      <c r="I21" s="94">
        <v>53707.09</v>
      </c>
      <c r="J21" s="99"/>
      <c r="K21" s="40"/>
      <c r="L21" s="9"/>
      <c r="M21" s="8"/>
      <c r="N21" s="30"/>
      <c r="O21" s="8"/>
      <c r="P21" s="8"/>
      <c r="Q21" s="8"/>
      <c r="R21" s="8"/>
      <c r="S21" s="27"/>
      <c r="T21" s="27"/>
      <c r="U21" s="27"/>
    </row>
    <row r="22" spans="1:21" ht="48" customHeight="1">
      <c r="A22" s="134"/>
      <c r="B22" s="134"/>
      <c r="C22" s="125"/>
      <c r="D22" s="86" t="s">
        <v>18</v>
      </c>
      <c r="E22" s="49"/>
      <c r="F22" s="54">
        <v>11968</v>
      </c>
      <c r="G22" s="50"/>
      <c r="H22" s="57">
        <f t="shared" ref="H22:H27" si="4">L22</f>
        <v>11967.9</v>
      </c>
      <c r="I22" s="93">
        <v>11967.9</v>
      </c>
      <c r="J22" s="98">
        <f>I22/F22*100%</f>
        <v>0.99999164438502675</v>
      </c>
      <c r="K22" s="39"/>
      <c r="L22" s="20">
        <f t="shared" ref="L22:L27" si="5">M22+N22+O22+P22+Q22+R22+S22+T22+U22</f>
        <v>11967.9</v>
      </c>
      <c r="M22" s="8">
        <v>11967.9</v>
      </c>
      <c r="N22" s="30"/>
      <c r="O22" s="8"/>
      <c r="P22" s="8"/>
      <c r="Q22" s="8"/>
      <c r="R22" s="8"/>
      <c r="S22" s="27"/>
      <c r="T22" s="27"/>
      <c r="U22" s="27"/>
    </row>
    <row r="23" spans="1:21" ht="49.5" customHeight="1">
      <c r="A23" s="134"/>
      <c r="B23" s="134"/>
      <c r="C23" s="125"/>
      <c r="D23" s="86" t="s">
        <v>41</v>
      </c>
      <c r="E23" s="49"/>
      <c r="F23" s="54">
        <v>14876</v>
      </c>
      <c r="G23" s="50"/>
      <c r="H23" s="57">
        <f t="shared" si="4"/>
        <v>14870.7</v>
      </c>
      <c r="I23" s="93">
        <v>14870.7</v>
      </c>
      <c r="J23" s="98">
        <f t="shared" ref="J23:J27" si="6">I23/F23*100%</f>
        <v>0.99964372143049207</v>
      </c>
      <c r="K23" s="39"/>
      <c r="L23" s="20">
        <f t="shared" si="5"/>
        <v>14870.7</v>
      </c>
      <c r="M23" s="8">
        <v>14870.7</v>
      </c>
      <c r="N23" s="30"/>
      <c r="O23" s="8"/>
      <c r="P23" s="8"/>
      <c r="Q23" s="8"/>
      <c r="R23" s="8"/>
      <c r="S23" s="27"/>
      <c r="T23" s="27"/>
      <c r="U23" s="27"/>
    </row>
    <row r="24" spans="1:21" ht="63" customHeight="1">
      <c r="A24" s="85"/>
      <c r="B24" s="85"/>
      <c r="C24" s="64"/>
      <c r="D24" s="86" t="s">
        <v>42</v>
      </c>
      <c r="E24" s="49"/>
      <c r="F24" s="54">
        <v>4428</v>
      </c>
      <c r="G24" s="50"/>
      <c r="H24" s="57">
        <f t="shared" si="4"/>
        <v>4428</v>
      </c>
      <c r="I24" s="93">
        <v>4428</v>
      </c>
      <c r="J24" s="98">
        <f t="shared" si="6"/>
        <v>1</v>
      </c>
      <c r="K24" s="39"/>
      <c r="L24" s="20">
        <f t="shared" si="5"/>
        <v>4428</v>
      </c>
      <c r="M24" s="8">
        <v>4428</v>
      </c>
      <c r="N24" s="30"/>
      <c r="O24" s="8"/>
      <c r="P24" s="8"/>
      <c r="Q24" s="8"/>
      <c r="R24" s="8"/>
      <c r="S24" s="27"/>
      <c r="T24" s="27"/>
      <c r="U24" s="27"/>
    </row>
    <row r="25" spans="1:21" ht="66.75" customHeight="1">
      <c r="A25" s="85"/>
      <c r="B25" s="85"/>
      <c r="C25" s="64"/>
      <c r="D25" s="86" t="s">
        <v>40</v>
      </c>
      <c r="E25" s="49"/>
      <c r="F25" s="54">
        <v>4428</v>
      </c>
      <c r="G25" s="50"/>
      <c r="H25" s="57">
        <f t="shared" si="4"/>
        <v>4428</v>
      </c>
      <c r="I25" s="93">
        <v>4428</v>
      </c>
      <c r="J25" s="98">
        <f t="shared" si="6"/>
        <v>1</v>
      </c>
      <c r="K25" s="39"/>
      <c r="L25" s="20">
        <f t="shared" si="5"/>
        <v>4428</v>
      </c>
      <c r="M25" s="8">
        <v>4428</v>
      </c>
      <c r="N25" s="30"/>
      <c r="O25" s="8"/>
      <c r="P25" s="8"/>
      <c r="Q25" s="8"/>
      <c r="R25" s="8"/>
      <c r="S25" s="27"/>
      <c r="T25" s="27"/>
      <c r="U25" s="27"/>
    </row>
    <row r="26" spans="1:21" ht="87" customHeight="1">
      <c r="A26" s="85"/>
      <c r="B26" s="85"/>
      <c r="C26" s="64"/>
      <c r="D26" s="86" t="s">
        <v>45</v>
      </c>
      <c r="E26" s="49"/>
      <c r="F26" s="54">
        <v>8426</v>
      </c>
      <c r="G26" s="50"/>
      <c r="H26" s="57">
        <f t="shared" si="4"/>
        <v>8425.5</v>
      </c>
      <c r="I26" s="93">
        <v>8425.5</v>
      </c>
      <c r="J26" s="98">
        <f t="shared" si="6"/>
        <v>0.99994065986233083</v>
      </c>
      <c r="K26" s="39"/>
      <c r="L26" s="20">
        <f t="shared" si="5"/>
        <v>8425.5</v>
      </c>
      <c r="M26" s="8">
        <v>8425.5</v>
      </c>
      <c r="N26" s="30"/>
      <c r="O26" s="8"/>
      <c r="P26" s="8"/>
      <c r="Q26" s="8"/>
      <c r="R26" s="8"/>
      <c r="S26" s="27"/>
      <c r="T26" s="27"/>
      <c r="U26" s="27"/>
    </row>
    <row r="27" spans="1:21" ht="62.25" customHeight="1">
      <c r="A27" s="85"/>
      <c r="B27" s="85"/>
      <c r="C27" s="64"/>
      <c r="D27" s="86" t="s">
        <v>50</v>
      </c>
      <c r="E27" s="49"/>
      <c r="F27" s="88">
        <v>9587</v>
      </c>
      <c r="G27" s="50"/>
      <c r="H27" s="57">
        <f t="shared" si="4"/>
        <v>9586.99</v>
      </c>
      <c r="I27" s="93">
        <v>9586.99</v>
      </c>
      <c r="J27" s="98">
        <f t="shared" si="6"/>
        <v>0.9999989569208303</v>
      </c>
      <c r="K27" s="39"/>
      <c r="L27" s="20">
        <f t="shared" si="5"/>
        <v>9586.99</v>
      </c>
      <c r="M27" s="8">
        <v>9586.99</v>
      </c>
      <c r="N27" s="30"/>
      <c r="O27" s="8"/>
      <c r="P27" s="8"/>
      <c r="Q27" s="8"/>
      <c r="R27" s="8"/>
      <c r="S27" s="27"/>
      <c r="T27" s="27"/>
      <c r="U27" s="27"/>
    </row>
    <row r="28" spans="1:21" ht="20.25" customHeight="1">
      <c r="A28" s="59">
        <v>700</v>
      </c>
      <c r="B28" s="59">
        <v>70005</v>
      </c>
      <c r="C28" s="59"/>
      <c r="D28" s="47" t="s">
        <v>6</v>
      </c>
      <c r="E28" s="50">
        <f>SUM(E29)</f>
        <v>22451</v>
      </c>
      <c r="F28" s="63"/>
      <c r="G28" s="50">
        <f>F28+E28</f>
        <v>22451</v>
      </c>
      <c r="H28" s="87">
        <f>SUM(H29)</f>
        <v>20941.5</v>
      </c>
      <c r="I28" s="94">
        <v>20941.5</v>
      </c>
      <c r="J28" s="98"/>
      <c r="K28" s="40"/>
      <c r="L28" s="19"/>
      <c r="M28" s="8"/>
      <c r="N28" s="8"/>
      <c r="O28" s="8"/>
      <c r="P28" s="8"/>
      <c r="Q28" s="8"/>
      <c r="R28" s="8"/>
      <c r="S28" s="27"/>
      <c r="T28" s="27"/>
      <c r="U28" s="27"/>
    </row>
    <row r="29" spans="1:21" ht="20.25" customHeight="1">
      <c r="A29" s="64"/>
      <c r="B29" s="64"/>
      <c r="C29" s="59">
        <v>4270</v>
      </c>
      <c r="D29" s="47" t="s">
        <v>9</v>
      </c>
      <c r="E29" s="82">
        <f>SUM(E30+E31)</f>
        <v>22451</v>
      </c>
      <c r="F29" s="48"/>
      <c r="G29" s="50"/>
      <c r="H29" s="84">
        <f>SUM(H30+H31)</f>
        <v>20941.5</v>
      </c>
      <c r="I29" s="94">
        <v>20941.5</v>
      </c>
      <c r="J29" s="99"/>
      <c r="K29" s="40"/>
      <c r="L29" s="19"/>
      <c r="M29" s="8"/>
      <c r="N29" s="8"/>
      <c r="O29" s="8"/>
      <c r="P29" s="8"/>
      <c r="Q29" s="8"/>
      <c r="R29" s="8"/>
      <c r="S29" s="27"/>
      <c r="T29" s="27"/>
      <c r="U29" s="27"/>
    </row>
    <row r="30" spans="1:21" ht="69" customHeight="1">
      <c r="A30" s="64"/>
      <c r="B30" s="64"/>
      <c r="C30" s="59"/>
      <c r="D30" s="53" t="s">
        <v>24</v>
      </c>
      <c r="E30" s="88">
        <v>16146</v>
      </c>
      <c r="F30" s="48"/>
      <c r="G30" s="50"/>
      <c r="H30" s="57">
        <f>L30</f>
        <v>14637</v>
      </c>
      <c r="I30" s="93">
        <v>14637</v>
      </c>
      <c r="J30" s="98">
        <f t="shared" ref="J30:J31" si="7">I30/E30*100%</f>
        <v>0.90654031958379788</v>
      </c>
      <c r="K30" s="39"/>
      <c r="L30" s="20">
        <f t="shared" ref="L30:L31" si="8">M30+N30+O30+P30+Q30+R30+S30+T30+U30</f>
        <v>14637</v>
      </c>
      <c r="M30" s="8">
        <v>14637</v>
      </c>
      <c r="N30" s="8"/>
      <c r="O30" s="8"/>
      <c r="P30" s="8"/>
      <c r="Q30" s="8"/>
      <c r="R30" s="8"/>
      <c r="S30" s="27"/>
      <c r="T30" s="27"/>
      <c r="U30" s="27"/>
    </row>
    <row r="31" spans="1:21" ht="51" customHeight="1">
      <c r="A31" s="64"/>
      <c r="B31" s="64"/>
      <c r="C31" s="59"/>
      <c r="D31" s="53" t="s">
        <v>39</v>
      </c>
      <c r="E31" s="89">
        <v>6305</v>
      </c>
      <c r="F31" s="48"/>
      <c r="G31" s="50"/>
      <c r="H31" s="57">
        <f>L31</f>
        <v>6304.5</v>
      </c>
      <c r="I31" s="93">
        <v>6304.5</v>
      </c>
      <c r="J31" s="98">
        <f t="shared" si="7"/>
        <v>0.99992069785884219</v>
      </c>
      <c r="K31" s="39"/>
      <c r="L31" s="20">
        <f t="shared" si="8"/>
        <v>6304.5</v>
      </c>
      <c r="M31" s="8">
        <v>30.6</v>
      </c>
      <c r="N31" s="8">
        <v>6273.9</v>
      </c>
      <c r="O31" s="8"/>
      <c r="P31" s="8"/>
      <c r="Q31" s="8"/>
      <c r="R31" s="8"/>
      <c r="S31" s="27"/>
      <c r="T31" s="27"/>
      <c r="U31" s="27"/>
    </row>
    <row r="32" spans="1:21" ht="20.25" customHeight="1">
      <c r="A32" s="59">
        <v>750</v>
      </c>
      <c r="B32" s="59">
        <v>75075</v>
      </c>
      <c r="C32" s="59"/>
      <c r="D32" s="47" t="s">
        <v>6</v>
      </c>
      <c r="E32" s="54">
        <f>SUM(E33+E49)</f>
        <v>15197</v>
      </c>
      <c r="F32" s="50"/>
      <c r="G32" s="50">
        <f>E32+F32</f>
        <v>15197</v>
      </c>
      <c r="H32" s="51">
        <f>SUM(H33+H49)</f>
        <v>14005.980000000001</v>
      </c>
      <c r="I32" s="92">
        <v>14005.980000000001</v>
      </c>
      <c r="J32" s="97"/>
      <c r="K32" s="38"/>
      <c r="L32" s="19"/>
      <c r="M32" s="8"/>
      <c r="N32" s="8"/>
      <c r="O32" s="8"/>
      <c r="P32" s="8"/>
      <c r="Q32" s="8"/>
      <c r="R32" s="8"/>
      <c r="S32" s="27"/>
      <c r="T32" s="27"/>
      <c r="U32" s="27"/>
    </row>
    <row r="33" spans="1:21" ht="18" customHeight="1">
      <c r="A33" s="127"/>
      <c r="B33" s="127"/>
      <c r="C33" s="59">
        <v>4210</v>
      </c>
      <c r="D33" s="53" t="s">
        <v>9</v>
      </c>
      <c r="E33" s="54">
        <f>SUM(E34:E48)</f>
        <v>5332</v>
      </c>
      <c r="F33" s="50"/>
      <c r="G33" s="50"/>
      <c r="H33" s="55">
        <f>SUM(H34:H48)</f>
        <v>4515.1900000000005</v>
      </c>
      <c r="I33" s="92">
        <v>4515.1900000000005</v>
      </c>
      <c r="J33" s="97"/>
      <c r="K33" s="38"/>
      <c r="L33" s="19"/>
      <c r="M33" s="8"/>
      <c r="N33" s="8"/>
      <c r="O33" s="8"/>
      <c r="P33" s="8"/>
      <c r="Q33" s="8"/>
      <c r="R33" s="8"/>
      <c r="S33" s="27"/>
      <c r="T33" s="27"/>
      <c r="U33" s="27"/>
    </row>
    <row r="34" spans="1:21" ht="18.75" customHeight="1">
      <c r="A34" s="134"/>
      <c r="B34" s="134"/>
      <c r="C34" s="124"/>
      <c r="D34" s="53" t="s">
        <v>14</v>
      </c>
      <c r="E34" s="56">
        <v>446</v>
      </c>
      <c r="F34" s="50"/>
      <c r="G34" s="50"/>
      <c r="H34" s="57">
        <f t="shared" ref="H34:H48" si="9">L34</f>
        <v>442.72</v>
      </c>
      <c r="I34" s="93">
        <v>442.72</v>
      </c>
      <c r="J34" s="98">
        <f t="shared" ref="J34:J46" si="10">I34/E34*100%</f>
        <v>0.99264573991031402</v>
      </c>
      <c r="K34" s="39"/>
      <c r="L34" s="20">
        <f t="shared" ref="L34:L64" si="11">M34+N34+O34+P34+Q34+R34+S34+T34+U34</f>
        <v>442.72</v>
      </c>
      <c r="M34" s="8">
        <v>243.82</v>
      </c>
      <c r="N34" s="8">
        <v>198.9</v>
      </c>
      <c r="O34" s="8"/>
      <c r="P34" s="8"/>
      <c r="Q34" s="8"/>
      <c r="R34" s="8"/>
      <c r="S34" s="27"/>
      <c r="T34" s="27"/>
      <c r="U34" s="27"/>
    </row>
    <row r="35" spans="1:21" ht="18.75" customHeight="1">
      <c r="A35" s="134"/>
      <c r="B35" s="134"/>
      <c r="C35" s="125"/>
      <c r="D35" s="53" t="s">
        <v>15</v>
      </c>
      <c r="E35" s="56">
        <v>161</v>
      </c>
      <c r="F35" s="50"/>
      <c r="G35" s="50"/>
      <c r="H35" s="57">
        <f t="shared" si="9"/>
        <v>160.99</v>
      </c>
      <c r="I35" s="93">
        <v>160.99</v>
      </c>
      <c r="J35" s="98">
        <f t="shared" si="10"/>
        <v>0.99993788819875784</v>
      </c>
      <c r="K35" s="39"/>
      <c r="L35" s="20">
        <f t="shared" si="11"/>
        <v>160.99</v>
      </c>
      <c r="M35" s="8">
        <v>160.99</v>
      </c>
      <c r="N35" s="30"/>
      <c r="O35" s="8"/>
      <c r="P35" s="8"/>
      <c r="Q35" s="8"/>
      <c r="R35" s="8"/>
      <c r="S35" s="27"/>
      <c r="T35" s="27"/>
      <c r="U35" s="27"/>
    </row>
    <row r="36" spans="1:21" s="2" customFormat="1" ht="18" customHeight="1">
      <c r="A36" s="134"/>
      <c r="B36" s="134"/>
      <c r="C36" s="125"/>
      <c r="D36" s="53" t="s">
        <v>20</v>
      </c>
      <c r="E36" s="56">
        <v>500</v>
      </c>
      <c r="F36" s="50"/>
      <c r="G36" s="50"/>
      <c r="H36" s="57">
        <f t="shared" si="9"/>
        <v>0</v>
      </c>
      <c r="I36" s="93">
        <v>0</v>
      </c>
      <c r="J36" s="98">
        <f t="shared" si="10"/>
        <v>0</v>
      </c>
      <c r="K36" s="39"/>
      <c r="L36" s="20">
        <f t="shared" si="11"/>
        <v>0</v>
      </c>
      <c r="M36" s="8"/>
      <c r="N36" s="30"/>
      <c r="O36" s="8"/>
      <c r="P36" s="8"/>
      <c r="Q36" s="8"/>
      <c r="R36" s="8"/>
      <c r="S36" s="13"/>
      <c r="T36" s="13"/>
      <c r="U36" s="13"/>
    </row>
    <row r="37" spans="1:21" ht="17.25" customHeight="1">
      <c r="A37" s="134"/>
      <c r="B37" s="134"/>
      <c r="C37" s="125"/>
      <c r="D37" s="53" t="s">
        <v>21</v>
      </c>
      <c r="E37" s="56">
        <v>500</v>
      </c>
      <c r="F37" s="50"/>
      <c r="G37" s="50"/>
      <c r="H37" s="57">
        <f t="shared" si="9"/>
        <v>410.01</v>
      </c>
      <c r="I37" s="93">
        <v>410.01</v>
      </c>
      <c r="J37" s="98">
        <f t="shared" si="10"/>
        <v>0.82001999999999997</v>
      </c>
      <c r="K37" s="39"/>
      <c r="L37" s="20">
        <f t="shared" si="11"/>
        <v>410.01</v>
      </c>
      <c r="M37" s="8">
        <v>410.01</v>
      </c>
      <c r="N37" s="30"/>
      <c r="O37" s="8"/>
      <c r="P37" s="8"/>
      <c r="Q37" s="8"/>
      <c r="R37" s="8"/>
      <c r="S37" s="27"/>
      <c r="T37" s="27"/>
      <c r="U37" s="27"/>
    </row>
    <row r="38" spans="1:21" s="2" customFormat="1" ht="20.25" customHeight="1">
      <c r="A38" s="134"/>
      <c r="B38" s="134"/>
      <c r="C38" s="125"/>
      <c r="D38" s="53" t="s">
        <v>22</v>
      </c>
      <c r="E38" s="56">
        <v>283</v>
      </c>
      <c r="F38" s="50"/>
      <c r="G38" s="50"/>
      <c r="H38" s="57">
        <f t="shared" si="9"/>
        <v>282.38</v>
      </c>
      <c r="I38" s="93">
        <v>282.38</v>
      </c>
      <c r="J38" s="98">
        <f t="shared" si="10"/>
        <v>0.99780918727915191</v>
      </c>
      <c r="K38" s="39"/>
      <c r="L38" s="20">
        <f>M38+N38+O38+P38+Q38+R38+S38+T38+U38</f>
        <v>282.38</v>
      </c>
      <c r="M38" s="8">
        <v>44.89</v>
      </c>
      <c r="N38" s="30">
        <v>137.5</v>
      </c>
      <c r="O38" s="8">
        <v>99.99</v>
      </c>
      <c r="P38" s="8"/>
      <c r="Q38" s="8"/>
      <c r="R38" s="8"/>
      <c r="S38" s="13"/>
      <c r="T38" s="13"/>
      <c r="U38" s="13"/>
    </row>
    <row r="39" spans="1:21" ht="18.75" customHeight="1">
      <c r="A39" s="134"/>
      <c r="B39" s="134"/>
      <c r="C39" s="125"/>
      <c r="D39" s="53" t="s">
        <v>13</v>
      </c>
      <c r="E39" s="56">
        <v>378</v>
      </c>
      <c r="F39" s="50"/>
      <c r="G39" s="50"/>
      <c r="H39" s="57">
        <f t="shared" si="9"/>
        <v>163.72</v>
      </c>
      <c r="I39" s="93">
        <v>163.72</v>
      </c>
      <c r="J39" s="98">
        <f t="shared" si="10"/>
        <v>0.43312169312169313</v>
      </c>
      <c r="K39" s="39"/>
      <c r="L39" s="20">
        <f t="shared" si="11"/>
        <v>163.72</v>
      </c>
      <c r="M39" s="8">
        <v>20.25</v>
      </c>
      <c r="N39" s="30">
        <v>143.47</v>
      </c>
      <c r="O39" s="8"/>
      <c r="P39" s="8"/>
      <c r="Q39" s="8"/>
      <c r="R39" s="8"/>
      <c r="S39" s="27"/>
      <c r="T39" s="27"/>
      <c r="U39" s="27"/>
    </row>
    <row r="40" spans="1:21" ht="20.25" customHeight="1">
      <c r="A40" s="134"/>
      <c r="B40" s="134"/>
      <c r="C40" s="125"/>
      <c r="D40" s="53" t="s">
        <v>23</v>
      </c>
      <c r="E40" s="56">
        <v>320</v>
      </c>
      <c r="F40" s="50"/>
      <c r="G40" s="50"/>
      <c r="H40" s="57">
        <f t="shared" si="9"/>
        <v>319.47000000000003</v>
      </c>
      <c r="I40" s="93">
        <v>319.47000000000003</v>
      </c>
      <c r="J40" s="98">
        <f t="shared" si="10"/>
        <v>0.99834375000000009</v>
      </c>
      <c r="K40" s="39"/>
      <c r="L40" s="20">
        <f t="shared" si="11"/>
        <v>319.47000000000003</v>
      </c>
      <c r="M40" s="8">
        <v>319.47000000000003</v>
      </c>
      <c r="N40" s="30"/>
      <c r="O40" s="8"/>
      <c r="P40" s="8"/>
      <c r="Q40" s="8"/>
      <c r="R40" s="8"/>
      <c r="S40" s="27"/>
      <c r="T40" s="27"/>
      <c r="U40" s="27"/>
    </row>
    <row r="41" spans="1:21" ht="17.25" customHeight="1">
      <c r="A41" s="134"/>
      <c r="B41" s="134"/>
      <c r="C41" s="125"/>
      <c r="D41" s="53" t="s">
        <v>25</v>
      </c>
      <c r="E41" s="56">
        <v>201</v>
      </c>
      <c r="F41" s="50"/>
      <c r="G41" s="50"/>
      <c r="H41" s="57">
        <f t="shared" si="9"/>
        <v>198.56</v>
      </c>
      <c r="I41" s="93">
        <v>198.56</v>
      </c>
      <c r="J41" s="98">
        <f t="shared" si="10"/>
        <v>0.98786069651741293</v>
      </c>
      <c r="K41" s="39"/>
      <c r="L41" s="20">
        <f t="shared" si="11"/>
        <v>198.56</v>
      </c>
      <c r="M41" s="8">
        <v>198.56</v>
      </c>
      <c r="N41" s="30"/>
      <c r="O41" s="8"/>
      <c r="P41" s="8"/>
      <c r="Q41" s="8"/>
      <c r="R41" s="8"/>
      <c r="S41" s="27"/>
      <c r="T41" s="27"/>
      <c r="U41" s="27"/>
    </row>
    <row r="42" spans="1:21" ht="21.75" customHeight="1">
      <c r="A42" s="134"/>
      <c r="B42" s="134"/>
      <c r="C42" s="125"/>
      <c r="D42" s="53" t="s">
        <v>26</v>
      </c>
      <c r="E42" s="56">
        <v>620</v>
      </c>
      <c r="F42" s="50"/>
      <c r="G42" s="50"/>
      <c r="H42" s="57">
        <f t="shared" si="9"/>
        <v>620</v>
      </c>
      <c r="I42" s="93">
        <v>620</v>
      </c>
      <c r="J42" s="98">
        <f t="shared" si="10"/>
        <v>1</v>
      </c>
      <c r="K42" s="39"/>
      <c r="L42" s="20">
        <f t="shared" si="11"/>
        <v>620</v>
      </c>
      <c r="M42" s="8">
        <v>170</v>
      </c>
      <c r="N42" s="30">
        <v>450</v>
      </c>
      <c r="O42" s="8"/>
      <c r="P42" s="8"/>
      <c r="Q42" s="8"/>
      <c r="R42" s="8"/>
      <c r="S42" s="27"/>
      <c r="T42" s="27"/>
      <c r="U42" s="27"/>
    </row>
    <row r="43" spans="1:21" ht="20.25" customHeight="1">
      <c r="A43" s="134"/>
      <c r="B43" s="134"/>
      <c r="C43" s="125"/>
      <c r="D43" s="53" t="s">
        <v>26</v>
      </c>
      <c r="E43" s="56">
        <v>556</v>
      </c>
      <c r="F43" s="50"/>
      <c r="G43" s="50"/>
      <c r="H43" s="57">
        <f t="shared" si="9"/>
        <v>555.53</v>
      </c>
      <c r="I43" s="93">
        <v>555.53</v>
      </c>
      <c r="J43" s="98">
        <f t="shared" si="10"/>
        <v>0.99915467625899279</v>
      </c>
      <c r="K43" s="39"/>
      <c r="L43" s="20">
        <f t="shared" si="11"/>
        <v>555.53</v>
      </c>
      <c r="M43" s="30">
        <v>276.75</v>
      </c>
      <c r="N43" s="8">
        <v>44</v>
      </c>
      <c r="O43" s="8">
        <v>52.02</v>
      </c>
      <c r="P43" s="8">
        <v>182.76</v>
      </c>
      <c r="Q43" s="8"/>
      <c r="R43" s="8"/>
      <c r="S43" s="27"/>
      <c r="T43" s="27"/>
      <c r="U43" s="27"/>
    </row>
    <row r="44" spans="1:21" ht="19.5" customHeight="1">
      <c r="A44" s="134"/>
      <c r="B44" s="134"/>
      <c r="C44" s="125"/>
      <c r="D44" s="53" t="s">
        <v>27</v>
      </c>
      <c r="E44" s="56">
        <v>650</v>
      </c>
      <c r="F44" s="50"/>
      <c r="G44" s="50"/>
      <c r="H44" s="57">
        <f t="shared" si="9"/>
        <v>650</v>
      </c>
      <c r="I44" s="93">
        <v>650</v>
      </c>
      <c r="J44" s="98">
        <f t="shared" si="10"/>
        <v>1</v>
      </c>
      <c r="K44" s="39"/>
      <c r="L44" s="20">
        <f t="shared" si="11"/>
        <v>650</v>
      </c>
      <c r="M44" s="8">
        <v>650</v>
      </c>
      <c r="N44" s="30"/>
      <c r="O44" s="8"/>
      <c r="P44" s="8"/>
      <c r="Q44" s="8"/>
      <c r="R44" s="8"/>
      <c r="S44" s="27"/>
      <c r="T44" s="27"/>
      <c r="U44" s="27"/>
    </row>
    <row r="45" spans="1:21" s="2" customFormat="1" ht="19.5" customHeight="1">
      <c r="A45" s="134"/>
      <c r="B45" s="134"/>
      <c r="C45" s="125"/>
      <c r="D45" s="53" t="s">
        <v>28</v>
      </c>
      <c r="E45" s="56">
        <v>283</v>
      </c>
      <c r="F45" s="50"/>
      <c r="G45" s="50"/>
      <c r="H45" s="57">
        <f t="shared" si="9"/>
        <v>282.39999999999998</v>
      </c>
      <c r="I45" s="93">
        <v>282.39999999999998</v>
      </c>
      <c r="J45" s="98">
        <f t="shared" si="10"/>
        <v>0.99787985865724371</v>
      </c>
      <c r="K45" s="39"/>
      <c r="L45" s="20">
        <f>M45+N45+O45+P45+Q45+R45+S45+T45+U45</f>
        <v>282.39999999999998</v>
      </c>
      <c r="M45" s="8">
        <v>44.9</v>
      </c>
      <c r="N45" s="30">
        <v>137.5</v>
      </c>
      <c r="O45" s="8">
        <v>100</v>
      </c>
      <c r="P45" s="8"/>
      <c r="Q45" s="8"/>
      <c r="R45" s="8"/>
      <c r="S45" s="13"/>
      <c r="T45" s="13"/>
      <c r="U45" s="13"/>
    </row>
    <row r="46" spans="1:21" ht="18.75" customHeight="1">
      <c r="A46" s="134"/>
      <c r="B46" s="134"/>
      <c r="C46" s="125"/>
      <c r="D46" s="53" t="s">
        <v>32</v>
      </c>
      <c r="E46" s="56">
        <v>434</v>
      </c>
      <c r="F46" s="50"/>
      <c r="G46" s="50"/>
      <c r="H46" s="57">
        <f t="shared" si="9"/>
        <v>429.41</v>
      </c>
      <c r="I46" s="93">
        <v>429.41</v>
      </c>
      <c r="J46" s="98">
        <f t="shared" si="10"/>
        <v>0.98942396313364056</v>
      </c>
      <c r="K46" s="39"/>
      <c r="L46" s="20">
        <f t="shared" si="11"/>
        <v>429.41</v>
      </c>
      <c r="M46" s="8">
        <v>429.41</v>
      </c>
      <c r="N46" s="30"/>
      <c r="O46" s="8"/>
      <c r="P46" s="8"/>
      <c r="Q46" s="8"/>
      <c r="R46" s="8"/>
      <c r="S46" s="27"/>
      <c r="T46" s="27"/>
      <c r="U46" s="27"/>
    </row>
    <row r="47" spans="1:21" ht="18" hidden="1" customHeight="1">
      <c r="A47" s="134"/>
      <c r="B47" s="134"/>
      <c r="C47" s="125"/>
      <c r="D47" s="53" t="s">
        <v>33</v>
      </c>
      <c r="E47" s="56">
        <v>0</v>
      </c>
      <c r="F47" s="50"/>
      <c r="G47" s="50"/>
      <c r="H47" s="57">
        <f t="shared" si="9"/>
        <v>0</v>
      </c>
      <c r="I47" s="93">
        <v>0</v>
      </c>
      <c r="J47" s="58"/>
      <c r="K47" s="39"/>
      <c r="L47" s="20">
        <f t="shared" si="11"/>
        <v>0</v>
      </c>
      <c r="M47" s="8"/>
      <c r="N47" s="30"/>
      <c r="O47" s="8"/>
      <c r="P47" s="8"/>
      <c r="Q47" s="8"/>
      <c r="R47" s="8"/>
      <c r="S47" s="27"/>
      <c r="T47" s="27"/>
      <c r="U47" s="27"/>
    </row>
    <row r="48" spans="1:21" ht="9" hidden="1" customHeight="1">
      <c r="A48" s="134"/>
      <c r="B48" s="134"/>
      <c r="C48" s="126"/>
      <c r="D48" s="53" t="s">
        <v>35</v>
      </c>
      <c r="E48" s="56">
        <v>0</v>
      </c>
      <c r="F48" s="50"/>
      <c r="G48" s="50"/>
      <c r="H48" s="57">
        <f t="shared" si="9"/>
        <v>0</v>
      </c>
      <c r="I48" s="93">
        <v>0</v>
      </c>
      <c r="J48" s="58"/>
      <c r="K48" s="39"/>
      <c r="L48" s="20">
        <f t="shared" si="11"/>
        <v>0</v>
      </c>
      <c r="M48" s="8"/>
      <c r="N48" s="30"/>
      <c r="O48" s="8"/>
      <c r="P48" s="8"/>
      <c r="Q48" s="8"/>
      <c r="R48" s="8"/>
      <c r="S48" s="27"/>
      <c r="T48" s="27"/>
      <c r="U48" s="27"/>
    </row>
    <row r="49" spans="1:21" ht="18.75" customHeight="1">
      <c r="A49" s="134"/>
      <c r="B49" s="134"/>
      <c r="C49" s="59">
        <v>4300</v>
      </c>
      <c r="D49" s="53" t="s">
        <v>9</v>
      </c>
      <c r="E49" s="54">
        <f>SUM(E50:E64)</f>
        <v>9865</v>
      </c>
      <c r="F49" s="50"/>
      <c r="G49" s="50"/>
      <c r="H49" s="55">
        <f>SUM(H50:H64)</f>
        <v>9490.7900000000009</v>
      </c>
      <c r="I49" s="92">
        <v>9490.7900000000009</v>
      </c>
      <c r="J49" s="97"/>
      <c r="K49" s="38"/>
      <c r="L49" s="19"/>
      <c r="M49" s="8"/>
      <c r="N49" s="30"/>
      <c r="O49" s="8"/>
      <c r="P49" s="8"/>
      <c r="Q49" s="8"/>
      <c r="R49" s="8"/>
      <c r="S49" s="27"/>
      <c r="T49" s="27"/>
      <c r="U49" s="27"/>
    </row>
    <row r="50" spans="1:21" ht="19.5" customHeight="1">
      <c r="A50" s="134"/>
      <c r="B50" s="134"/>
      <c r="C50" s="124"/>
      <c r="D50" s="53" t="s">
        <v>14</v>
      </c>
      <c r="E50" s="56">
        <v>450</v>
      </c>
      <c r="F50" s="50"/>
      <c r="G50" s="50"/>
      <c r="H50" s="57">
        <f t="shared" ref="H50:H64" si="12">L50</f>
        <v>450</v>
      </c>
      <c r="I50" s="93">
        <v>450</v>
      </c>
      <c r="J50" s="98">
        <f t="shared" ref="J50:J64" si="13">I50/E50*100%</f>
        <v>1</v>
      </c>
      <c r="K50" s="39"/>
      <c r="L50" s="20">
        <f t="shared" si="11"/>
        <v>450</v>
      </c>
      <c r="M50" s="8">
        <v>450</v>
      </c>
      <c r="N50" s="8"/>
      <c r="O50" s="8"/>
      <c r="P50" s="8"/>
      <c r="Q50" s="8"/>
      <c r="R50" s="8"/>
      <c r="S50" s="27"/>
      <c r="T50" s="27"/>
      <c r="U50" s="27"/>
    </row>
    <row r="51" spans="1:21" ht="18.75" customHeight="1">
      <c r="A51" s="134"/>
      <c r="B51" s="134"/>
      <c r="C51" s="125"/>
      <c r="D51" s="53" t="s">
        <v>15</v>
      </c>
      <c r="E51" s="56">
        <v>161</v>
      </c>
      <c r="F51" s="50"/>
      <c r="G51" s="50"/>
      <c r="H51" s="57">
        <f t="shared" si="12"/>
        <v>161</v>
      </c>
      <c r="I51" s="93">
        <v>161</v>
      </c>
      <c r="J51" s="98">
        <f t="shared" si="13"/>
        <v>1</v>
      </c>
      <c r="K51" s="39"/>
      <c r="L51" s="20">
        <f t="shared" si="11"/>
        <v>161</v>
      </c>
      <c r="M51" s="8">
        <v>161</v>
      </c>
      <c r="N51" s="30"/>
      <c r="O51" s="8"/>
      <c r="P51" s="8"/>
      <c r="Q51" s="8"/>
      <c r="R51" s="8"/>
      <c r="S51" s="27"/>
      <c r="T51" s="27"/>
      <c r="U51" s="27"/>
    </row>
    <row r="52" spans="1:21" ht="18.75" customHeight="1">
      <c r="A52" s="134"/>
      <c r="B52" s="134"/>
      <c r="C52" s="125"/>
      <c r="D52" s="53" t="s">
        <v>44</v>
      </c>
      <c r="E52" s="56">
        <v>477</v>
      </c>
      <c r="F52" s="50"/>
      <c r="G52" s="50"/>
      <c r="H52" s="57">
        <f t="shared" si="12"/>
        <v>477</v>
      </c>
      <c r="I52" s="93">
        <v>477</v>
      </c>
      <c r="J52" s="98">
        <f t="shared" si="13"/>
        <v>1</v>
      </c>
      <c r="K52" s="39"/>
      <c r="L52" s="20">
        <f t="shared" si="11"/>
        <v>477</v>
      </c>
      <c r="M52" s="8">
        <v>477</v>
      </c>
      <c r="N52" s="30"/>
      <c r="O52" s="8"/>
      <c r="P52" s="8"/>
      <c r="Q52" s="8"/>
      <c r="R52" s="8"/>
      <c r="S52" s="27"/>
      <c r="T52" s="27"/>
      <c r="U52" s="27"/>
    </row>
    <row r="53" spans="1:21" ht="17.25" customHeight="1">
      <c r="A53" s="134"/>
      <c r="B53" s="134"/>
      <c r="C53" s="125"/>
      <c r="D53" s="53" t="s">
        <v>21</v>
      </c>
      <c r="E53" s="56">
        <v>500</v>
      </c>
      <c r="F53" s="50"/>
      <c r="G53" s="50"/>
      <c r="H53" s="57">
        <f t="shared" si="12"/>
        <v>129.6</v>
      </c>
      <c r="I53" s="93">
        <v>129.6</v>
      </c>
      <c r="J53" s="98">
        <f t="shared" si="13"/>
        <v>0.25919999999999999</v>
      </c>
      <c r="K53" s="39"/>
      <c r="L53" s="20">
        <f t="shared" si="11"/>
        <v>129.6</v>
      </c>
      <c r="M53" s="8">
        <v>129.6</v>
      </c>
      <c r="N53" s="30"/>
      <c r="O53" s="8"/>
      <c r="P53" s="8"/>
      <c r="Q53" s="8"/>
      <c r="R53" s="8"/>
      <c r="S53" s="27"/>
      <c r="T53" s="27"/>
      <c r="U53" s="27"/>
    </row>
    <row r="54" spans="1:21" s="2" customFormat="1" ht="17.25" customHeight="1">
      <c r="A54" s="134"/>
      <c r="B54" s="134"/>
      <c r="C54" s="125"/>
      <c r="D54" s="53" t="s">
        <v>22</v>
      </c>
      <c r="E54" s="56">
        <v>333</v>
      </c>
      <c r="F54" s="50"/>
      <c r="G54" s="50"/>
      <c r="H54" s="57">
        <f t="shared" si="12"/>
        <v>332.1</v>
      </c>
      <c r="I54" s="93">
        <v>332.1</v>
      </c>
      <c r="J54" s="98">
        <f t="shared" si="13"/>
        <v>0.99729729729729732</v>
      </c>
      <c r="K54" s="39"/>
      <c r="L54" s="20">
        <f t="shared" si="11"/>
        <v>332.1</v>
      </c>
      <c r="M54" s="8">
        <v>332.1</v>
      </c>
      <c r="N54" s="30"/>
      <c r="O54" s="8"/>
      <c r="P54" s="8"/>
      <c r="Q54" s="8"/>
      <c r="R54" s="8"/>
      <c r="S54" s="13"/>
      <c r="T54" s="13"/>
      <c r="U54" s="13"/>
    </row>
    <row r="55" spans="1:21" ht="18" customHeight="1">
      <c r="A55" s="134"/>
      <c r="B55" s="134"/>
      <c r="C55" s="125"/>
      <c r="D55" s="53" t="s">
        <v>13</v>
      </c>
      <c r="E55" s="56">
        <v>500</v>
      </c>
      <c r="F55" s="50"/>
      <c r="G55" s="50"/>
      <c r="H55" s="57">
        <f t="shared" si="12"/>
        <v>500</v>
      </c>
      <c r="I55" s="93">
        <v>500</v>
      </c>
      <c r="J55" s="98">
        <f t="shared" si="13"/>
        <v>1</v>
      </c>
      <c r="K55" s="39"/>
      <c r="L55" s="20">
        <f t="shared" si="11"/>
        <v>500</v>
      </c>
      <c r="M55" s="8">
        <v>500</v>
      </c>
      <c r="N55" s="30"/>
      <c r="O55" s="8"/>
      <c r="P55" s="8"/>
      <c r="Q55" s="8"/>
      <c r="R55" s="8"/>
      <c r="S55" s="27"/>
      <c r="T55" s="27"/>
      <c r="U55" s="27"/>
    </row>
    <row r="56" spans="1:21" ht="18" customHeight="1">
      <c r="A56" s="134"/>
      <c r="B56" s="134"/>
      <c r="C56" s="125"/>
      <c r="D56" s="53" t="s">
        <v>23</v>
      </c>
      <c r="E56" s="56">
        <v>220</v>
      </c>
      <c r="F56" s="50"/>
      <c r="G56" s="50"/>
      <c r="H56" s="57">
        <f t="shared" si="12"/>
        <v>219</v>
      </c>
      <c r="I56" s="93">
        <v>219</v>
      </c>
      <c r="J56" s="98">
        <f t="shared" si="13"/>
        <v>0.99545454545454548</v>
      </c>
      <c r="K56" s="39"/>
      <c r="L56" s="20">
        <f t="shared" si="11"/>
        <v>219</v>
      </c>
      <c r="M56" s="8">
        <v>219</v>
      </c>
      <c r="N56" s="30"/>
      <c r="O56" s="8"/>
      <c r="P56" s="8"/>
      <c r="Q56" s="8"/>
      <c r="R56" s="8"/>
      <c r="S56" s="27"/>
      <c r="T56" s="27"/>
      <c r="U56" s="27"/>
    </row>
    <row r="57" spans="1:21" ht="19.5" customHeight="1">
      <c r="A57" s="134"/>
      <c r="B57" s="134"/>
      <c r="C57" s="125"/>
      <c r="D57" s="53" t="s">
        <v>25</v>
      </c>
      <c r="E57" s="56">
        <v>901</v>
      </c>
      <c r="F57" s="50"/>
      <c r="G57" s="50"/>
      <c r="H57" s="57">
        <f t="shared" si="12"/>
        <v>900</v>
      </c>
      <c r="I57" s="93">
        <v>900</v>
      </c>
      <c r="J57" s="98">
        <f t="shared" si="13"/>
        <v>0.99889012208657046</v>
      </c>
      <c r="K57" s="39"/>
      <c r="L57" s="20">
        <f t="shared" si="11"/>
        <v>900</v>
      </c>
      <c r="M57" s="8">
        <v>900</v>
      </c>
      <c r="N57" s="30"/>
      <c r="O57" s="8"/>
      <c r="P57" s="8"/>
      <c r="Q57" s="8"/>
      <c r="R57" s="8"/>
      <c r="S57" s="27"/>
      <c r="T57" s="27"/>
      <c r="U57" s="27"/>
    </row>
    <row r="58" spans="1:21" ht="19.5" customHeight="1">
      <c r="A58" s="134"/>
      <c r="B58" s="134"/>
      <c r="C58" s="125"/>
      <c r="D58" s="53" t="s">
        <v>26</v>
      </c>
      <c r="E58" s="56">
        <v>3380</v>
      </c>
      <c r="F58" s="50"/>
      <c r="G58" s="50"/>
      <c r="H58" s="57">
        <f t="shared" si="12"/>
        <v>3380</v>
      </c>
      <c r="I58" s="93">
        <v>3380</v>
      </c>
      <c r="J58" s="98">
        <f t="shared" si="13"/>
        <v>1</v>
      </c>
      <c r="K58" s="39"/>
      <c r="L58" s="20">
        <f t="shared" si="11"/>
        <v>3380</v>
      </c>
      <c r="M58" s="8">
        <v>760</v>
      </c>
      <c r="N58" s="30">
        <v>20</v>
      </c>
      <c r="O58" s="8">
        <v>2600</v>
      </c>
      <c r="P58" s="8"/>
      <c r="Q58" s="8"/>
      <c r="R58" s="8"/>
      <c r="S58" s="27"/>
      <c r="T58" s="27"/>
      <c r="U58" s="27"/>
    </row>
    <row r="59" spans="1:21" ht="21.75" customHeight="1">
      <c r="A59" s="134"/>
      <c r="B59" s="134"/>
      <c r="C59" s="125"/>
      <c r="D59" s="53" t="s">
        <v>26</v>
      </c>
      <c r="E59" s="56">
        <v>444</v>
      </c>
      <c r="F59" s="50"/>
      <c r="G59" s="50"/>
      <c r="H59" s="57">
        <f t="shared" si="12"/>
        <v>444</v>
      </c>
      <c r="I59" s="93">
        <v>444</v>
      </c>
      <c r="J59" s="98">
        <f t="shared" si="13"/>
        <v>1</v>
      </c>
      <c r="K59" s="39"/>
      <c r="L59" s="20">
        <f t="shared" si="11"/>
        <v>444</v>
      </c>
      <c r="M59" s="8">
        <v>444</v>
      </c>
      <c r="N59" s="30"/>
      <c r="O59" s="8"/>
      <c r="P59" s="8"/>
      <c r="Q59" s="8"/>
      <c r="R59" s="8"/>
      <c r="S59" s="27"/>
      <c r="T59" s="27"/>
      <c r="U59" s="27"/>
    </row>
    <row r="60" spans="1:21" s="2" customFormat="1" ht="18.75" customHeight="1">
      <c r="A60" s="134"/>
      <c r="B60" s="134"/>
      <c r="C60" s="125"/>
      <c r="D60" s="53" t="s">
        <v>28</v>
      </c>
      <c r="E60" s="56">
        <v>333</v>
      </c>
      <c r="F60" s="50"/>
      <c r="G60" s="50"/>
      <c r="H60" s="57">
        <f t="shared" si="12"/>
        <v>332.1</v>
      </c>
      <c r="I60" s="93">
        <v>332.1</v>
      </c>
      <c r="J60" s="98">
        <f t="shared" si="13"/>
        <v>0.99729729729729732</v>
      </c>
      <c r="K60" s="39"/>
      <c r="L60" s="20">
        <f>M60+N60+O60+P60+Q60+R60+S60+T60+U60</f>
        <v>332.1</v>
      </c>
      <c r="M60" s="8">
        <v>332.1</v>
      </c>
      <c r="N60" s="30"/>
      <c r="O60" s="8"/>
      <c r="P60" s="8"/>
      <c r="Q60" s="8"/>
      <c r="R60" s="8"/>
      <c r="S60" s="13"/>
      <c r="T60" s="13"/>
      <c r="U60" s="13"/>
    </row>
    <row r="61" spans="1:21" ht="18" customHeight="1">
      <c r="A61" s="134"/>
      <c r="B61" s="134"/>
      <c r="C61" s="125"/>
      <c r="D61" s="53" t="s">
        <v>29</v>
      </c>
      <c r="E61" s="56">
        <v>650</v>
      </c>
      <c r="F61" s="50"/>
      <c r="G61" s="50"/>
      <c r="H61" s="57">
        <f t="shared" si="12"/>
        <v>649.99</v>
      </c>
      <c r="I61" s="93">
        <v>649.99</v>
      </c>
      <c r="J61" s="98">
        <f t="shared" si="13"/>
        <v>0.99998461538461536</v>
      </c>
      <c r="K61" s="39"/>
      <c r="L61" s="20">
        <f t="shared" si="11"/>
        <v>649.99</v>
      </c>
      <c r="M61" s="8">
        <v>649.99</v>
      </c>
      <c r="N61" s="30"/>
      <c r="O61" s="8"/>
      <c r="P61" s="8"/>
      <c r="Q61" s="8"/>
      <c r="R61" s="8"/>
      <c r="S61" s="27"/>
      <c r="T61" s="27"/>
      <c r="U61" s="27"/>
    </row>
    <row r="62" spans="1:21" ht="17.25" customHeight="1">
      <c r="A62" s="134"/>
      <c r="B62" s="134"/>
      <c r="C62" s="125"/>
      <c r="D62" s="53" t="s">
        <v>32</v>
      </c>
      <c r="E62" s="56">
        <v>516</v>
      </c>
      <c r="F62" s="50"/>
      <c r="G62" s="50"/>
      <c r="H62" s="57">
        <f t="shared" si="12"/>
        <v>516</v>
      </c>
      <c r="I62" s="93">
        <v>516</v>
      </c>
      <c r="J62" s="98">
        <f t="shared" si="13"/>
        <v>1</v>
      </c>
      <c r="K62" s="39"/>
      <c r="L62" s="20">
        <f t="shared" si="11"/>
        <v>516</v>
      </c>
      <c r="M62" s="8">
        <v>516</v>
      </c>
      <c r="N62" s="30"/>
      <c r="O62" s="8"/>
      <c r="P62" s="8"/>
      <c r="Q62" s="8"/>
      <c r="R62" s="8"/>
      <c r="S62" s="27"/>
      <c r="T62" s="27"/>
      <c r="U62" s="27"/>
    </row>
    <row r="63" spans="1:21" ht="18.75" customHeight="1">
      <c r="A63" s="134"/>
      <c r="B63" s="134"/>
      <c r="C63" s="125"/>
      <c r="D63" s="53" t="s">
        <v>33</v>
      </c>
      <c r="E63" s="56">
        <v>500</v>
      </c>
      <c r="F63" s="50"/>
      <c r="G63" s="50"/>
      <c r="H63" s="57">
        <f t="shared" si="12"/>
        <v>500</v>
      </c>
      <c r="I63" s="93">
        <v>500</v>
      </c>
      <c r="J63" s="98">
        <f t="shared" si="13"/>
        <v>1</v>
      </c>
      <c r="K63" s="39"/>
      <c r="L63" s="20">
        <f t="shared" si="11"/>
        <v>500</v>
      </c>
      <c r="M63" s="8">
        <v>500</v>
      </c>
      <c r="N63" s="30"/>
      <c r="O63" s="8"/>
      <c r="P63" s="8"/>
      <c r="Q63" s="8"/>
      <c r="R63" s="8"/>
      <c r="S63" s="27"/>
      <c r="T63" s="27"/>
      <c r="U63" s="27"/>
    </row>
    <row r="64" spans="1:21" ht="18" customHeight="1">
      <c r="A64" s="128"/>
      <c r="B64" s="128"/>
      <c r="C64" s="126"/>
      <c r="D64" s="53" t="s">
        <v>35</v>
      </c>
      <c r="E64" s="56">
        <v>500</v>
      </c>
      <c r="F64" s="50"/>
      <c r="G64" s="50"/>
      <c r="H64" s="57">
        <f t="shared" si="12"/>
        <v>500</v>
      </c>
      <c r="I64" s="93">
        <v>500</v>
      </c>
      <c r="J64" s="98">
        <f t="shared" si="13"/>
        <v>1</v>
      </c>
      <c r="K64" s="39"/>
      <c r="L64" s="20">
        <f t="shared" si="11"/>
        <v>500</v>
      </c>
      <c r="M64" s="8">
        <v>500</v>
      </c>
      <c r="N64" s="30"/>
      <c r="O64" s="8"/>
      <c r="P64" s="8"/>
      <c r="Q64" s="8"/>
      <c r="R64" s="8"/>
      <c r="S64" s="27"/>
      <c r="T64" s="27"/>
      <c r="U64" s="27"/>
    </row>
    <row r="65" spans="1:21" ht="18.75" customHeight="1">
      <c r="A65" s="46">
        <v>900</v>
      </c>
      <c r="B65" s="46">
        <v>90095</v>
      </c>
      <c r="C65" s="46"/>
      <c r="D65" s="47" t="s">
        <v>6</v>
      </c>
      <c r="E65" s="48"/>
      <c r="F65" s="49">
        <f>SUM(F66)</f>
        <v>16928</v>
      </c>
      <c r="G65" s="50">
        <f>SUM(E65+F65)</f>
        <v>16928</v>
      </c>
      <c r="H65" s="51">
        <f>SUM(H66)</f>
        <v>16928</v>
      </c>
      <c r="I65" s="92">
        <v>16928</v>
      </c>
      <c r="J65" s="97"/>
      <c r="K65" s="38"/>
      <c r="L65" s="19"/>
      <c r="M65" s="8"/>
      <c r="N65" s="30"/>
      <c r="O65" s="8"/>
      <c r="P65" s="8"/>
      <c r="Q65" s="8"/>
      <c r="R65" s="8"/>
      <c r="S65" s="27"/>
      <c r="T65" s="27"/>
      <c r="U65" s="27"/>
    </row>
    <row r="66" spans="1:21" ht="15.75" customHeight="1">
      <c r="A66" s="52"/>
      <c r="B66" s="52"/>
      <c r="C66" s="46">
        <v>6050</v>
      </c>
      <c r="D66" s="53" t="s">
        <v>9</v>
      </c>
      <c r="E66" s="48"/>
      <c r="F66" s="54">
        <f>SUM(F67:F67)</f>
        <v>16928</v>
      </c>
      <c r="G66" s="50"/>
      <c r="H66" s="55">
        <f>SUM(H67:H67)</f>
        <v>16928</v>
      </c>
      <c r="I66" s="92">
        <v>16928</v>
      </c>
      <c r="J66" s="97"/>
      <c r="K66" s="38"/>
      <c r="L66" s="19"/>
      <c r="M66" s="8"/>
      <c r="N66" s="30"/>
      <c r="O66" s="8"/>
      <c r="P66" s="8"/>
      <c r="Q66" s="8"/>
      <c r="R66" s="8"/>
      <c r="S66" s="27"/>
      <c r="T66" s="27"/>
      <c r="U66" s="27"/>
    </row>
    <row r="67" spans="1:21" ht="15.75" customHeight="1">
      <c r="A67" s="52"/>
      <c r="B67" s="52"/>
      <c r="C67" s="46"/>
      <c r="D67" s="53" t="s">
        <v>23</v>
      </c>
      <c r="E67" s="48"/>
      <c r="F67" s="56">
        <v>16928</v>
      </c>
      <c r="G67" s="50"/>
      <c r="H67" s="57">
        <f>L67</f>
        <v>16928</v>
      </c>
      <c r="I67" s="93">
        <v>16928</v>
      </c>
      <c r="J67" s="98">
        <f>I67/F67*100%</f>
        <v>1</v>
      </c>
      <c r="K67" s="39"/>
      <c r="L67" s="20">
        <f t="shared" ref="L67" si="14">M67+N67+O67+P67+Q67+R67+S67+T67+U67</f>
        <v>16928</v>
      </c>
      <c r="M67" s="8">
        <v>4428</v>
      </c>
      <c r="N67" s="30">
        <v>12500</v>
      </c>
      <c r="O67" s="8"/>
      <c r="P67" s="8"/>
      <c r="Q67" s="8"/>
      <c r="R67" s="8"/>
      <c r="S67" s="27"/>
      <c r="T67" s="27"/>
      <c r="U67" s="27"/>
    </row>
    <row r="68" spans="1:21" ht="18.75" customHeight="1">
      <c r="A68" s="59">
        <v>921</v>
      </c>
      <c r="B68" s="59">
        <v>92195</v>
      </c>
      <c r="C68" s="59"/>
      <c r="D68" s="47" t="s">
        <v>6</v>
      </c>
      <c r="E68" s="54">
        <f>SUM(E69+E76)</f>
        <v>17153</v>
      </c>
      <c r="F68" s="50"/>
      <c r="G68" s="50">
        <f>E68+F68</f>
        <v>17153</v>
      </c>
      <c r="H68" s="51">
        <f>SUM(H69+H76)</f>
        <v>16883.509999999998</v>
      </c>
      <c r="I68" s="92">
        <v>16883.509999999998</v>
      </c>
      <c r="J68" s="97"/>
      <c r="K68" s="38"/>
      <c r="L68" s="19"/>
      <c r="M68" s="8"/>
      <c r="N68" s="8"/>
      <c r="O68" s="8"/>
      <c r="P68" s="8"/>
      <c r="Q68" s="8"/>
      <c r="R68" s="8"/>
      <c r="S68" s="27"/>
      <c r="T68" s="27"/>
      <c r="U68" s="27"/>
    </row>
    <row r="69" spans="1:21" ht="16.5" customHeight="1">
      <c r="A69" s="124"/>
      <c r="B69" s="124"/>
      <c r="C69" s="59">
        <v>4210</v>
      </c>
      <c r="D69" s="53" t="s">
        <v>9</v>
      </c>
      <c r="E69" s="54">
        <f>SUM(E70:E75)</f>
        <v>16503</v>
      </c>
      <c r="F69" s="50"/>
      <c r="G69" s="50"/>
      <c r="H69" s="55">
        <f>SUM(H70:H75)</f>
        <v>16236.109999999999</v>
      </c>
      <c r="I69" s="92">
        <v>16236.109999999999</v>
      </c>
      <c r="J69" s="97"/>
      <c r="K69" s="38"/>
      <c r="L69" s="19"/>
      <c r="M69" s="8"/>
      <c r="N69" s="30"/>
      <c r="O69" s="8"/>
      <c r="P69" s="8"/>
      <c r="Q69" s="8"/>
      <c r="R69" s="8"/>
      <c r="S69" s="27"/>
      <c r="T69" s="27"/>
      <c r="U69" s="27"/>
    </row>
    <row r="70" spans="1:21" s="2" customFormat="1" ht="18.75" customHeight="1">
      <c r="A70" s="125"/>
      <c r="B70" s="125"/>
      <c r="C70" s="60"/>
      <c r="D70" s="53" t="s">
        <v>47</v>
      </c>
      <c r="E70" s="56">
        <v>8068</v>
      </c>
      <c r="F70" s="61"/>
      <c r="G70" s="50"/>
      <c r="H70" s="57">
        <f>L70</f>
        <v>7949.15</v>
      </c>
      <c r="I70" s="93">
        <v>7949.15</v>
      </c>
      <c r="J70" s="98">
        <f t="shared" ref="J70:J75" si="15">I70/E70*100%</f>
        <v>0.98526896380763507</v>
      </c>
      <c r="K70" s="39"/>
      <c r="L70" s="20">
        <f t="shared" ref="L70:L75" si="16">M70+N70+O70+P70+Q70+R70+S70+T70+U70</f>
        <v>7949.15</v>
      </c>
      <c r="M70" s="8">
        <v>117</v>
      </c>
      <c r="N70" s="30">
        <v>2499</v>
      </c>
      <c r="O70" s="8">
        <v>2581.15</v>
      </c>
      <c r="P70" s="8">
        <v>2752</v>
      </c>
      <c r="Q70" s="8"/>
      <c r="R70" s="8"/>
      <c r="S70" s="13"/>
      <c r="T70" s="13"/>
      <c r="U70" s="13"/>
    </row>
    <row r="71" spans="1:21" ht="15">
      <c r="A71" s="125"/>
      <c r="B71" s="125"/>
      <c r="C71" s="60"/>
      <c r="D71" s="53" t="s">
        <v>13</v>
      </c>
      <c r="E71" s="56">
        <v>800</v>
      </c>
      <c r="F71" s="61"/>
      <c r="G71" s="50"/>
      <c r="H71" s="57">
        <f>L71</f>
        <v>780</v>
      </c>
      <c r="I71" s="93">
        <v>780</v>
      </c>
      <c r="J71" s="98">
        <f t="shared" si="15"/>
        <v>0.97499999999999998</v>
      </c>
      <c r="K71" s="39"/>
      <c r="L71" s="20">
        <f t="shared" si="16"/>
        <v>780</v>
      </c>
      <c r="M71" s="8">
        <v>780</v>
      </c>
      <c r="N71" s="30"/>
      <c r="O71" s="8"/>
      <c r="P71" s="8"/>
      <c r="Q71" s="8"/>
      <c r="R71" s="8"/>
      <c r="S71" s="27"/>
      <c r="T71" s="27"/>
      <c r="U71" s="27"/>
    </row>
    <row r="72" spans="1:21" ht="15">
      <c r="A72" s="125"/>
      <c r="B72" s="125"/>
      <c r="C72" s="60"/>
      <c r="D72" s="53" t="s">
        <v>8</v>
      </c>
      <c r="E72" s="56">
        <v>2000</v>
      </c>
      <c r="F72" s="61"/>
      <c r="G72" s="50"/>
      <c r="H72" s="57">
        <f t="shared" ref="H72:H117" si="17">L72</f>
        <v>1999.98</v>
      </c>
      <c r="I72" s="93">
        <v>1999.98</v>
      </c>
      <c r="J72" s="98">
        <f t="shared" si="15"/>
        <v>0.99999000000000005</v>
      </c>
      <c r="K72" s="39"/>
      <c r="L72" s="20">
        <f t="shared" si="16"/>
        <v>1999.98</v>
      </c>
      <c r="M72" s="8">
        <v>1999.98</v>
      </c>
      <c r="N72" s="30"/>
      <c r="O72" s="8"/>
      <c r="P72" s="8"/>
      <c r="Q72" s="8"/>
      <c r="R72" s="8"/>
      <c r="S72" s="27"/>
      <c r="T72" s="27"/>
      <c r="U72" s="27"/>
    </row>
    <row r="73" spans="1:21" ht="15">
      <c r="A73" s="125"/>
      <c r="B73" s="125"/>
      <c r="C73" s="60"/>
      <c r="D73" s="53" t="s">
        <v>32</v>
      </c>
      <c r="E73" s="56">
        <v>2500</v>
      </c>
      <c r="F73" s="61"/>
      <c r="G73" s="50"/>
      <c r="H73" s="57">
        <f t="shared" si="17"/>
        <v>2497.9699999999998</v>
      </c>
      <c r="I73" s="93">
        <v>2497.9699999999998</v>
      </c>
      <c r="J73" s="98">
        <f t="shared" si="15"/>
        <v>0.99918799999999997</v>
      </c>
      <c r="K73" s="39"/>
      <c r="L73" s="20">
        <f t="shared" si="16"/>
        <v>2497.9699999999998</v>
      </c>
      <c r="M73" s="8">
        <v>236.68</v>
      </c>
      <c r="N73" s="30">
        <v>2261.29</v>
      </c>
      <c r="O73" s="8"/>
      <c r="P73" s="8"/>
      <c r="Q73" s="8"/>
      <c r="R73" s="8"/>
      <c r="S73" s="27"/>
      <c r="T73" s="27"/>
      <c r="U73" s="27"/>
    </row>
    <row r="74" spans="1:21" hidden="1">
      <c r="A74" s="125"/>
      <c r="B74" s="125"/>
      <c r="C74" s="60"/>
      <c r="D74" s="53" t="s">
        <v>37</v>
      </c>
      <c r="E74" s="56">
        <v>0</v>
      </c>
      <c r="F74" s="61"/>
      <c r="G74" s="50"/>
      <c r="H74" s="57">
        <f t="shared" si="17"/>
        <v>0</v>
      </c>
      <c r="I74" s="93">
        <v>0</v>
      </c>
      <c r="J74" s="98" t="e">
        <f t="shared" si="15"/>
        <v>#DIV/0!</v>
      </c>
      <c r="K74" s="39"/>
      <c r="L74" s="20">
        <f t="shared" si="16"/>
        <v>0</v>
      </c>
      <c r="M74" s="8"/>
      <c r="N74" s="8"/>
      <c r="O74" s="8"/>
      <c r="P74" s="8"/>
      <c r="Q74" s="8"/>
      <c r="R74" s="8"/>
      <c r="S74" s="27"/>
      <c r="T74" s="27"/>
      <c r="U74" s="27"/>
    </row>
    <row r="75" spans="1:21">
      <c r="A75" s="125"/>
      <c r="B75" s="125"/>
      <c r="C75" s="60"/>
      <c r="D75" s="53" t="s">
        <v>12</v>
      </c>
      <c r="E75" s="56">
        <v>3135</v>
      </c>
      <c r="F75" s="61"/>
      <c r="G75" s="50"/>
      <c r="H75" s="57">
        <f t="shared" si="17"/>
        <v>3009.01</v>
      </c>
      <c r="I75" s="93">
        <v>3009.01</v>
      </c>
      <c r="J75" s="98">
        <f t="shared" si="15"/>
        <v>0.95981180223285489</v>
      </c>
      <c r="K75" s="39"/>
      <c r="L75" s="20">
        <f t="shared" si="16"/>
        <v>3009.01</v>
      </c>
      <c r="M75" s="8">
        <v>420</v>
      </c>
      <c r="N75" s="8"/>
      <c r="O75" s="8">
        <v>1515</v>
      </c>
      <c r="P75" s="31">
        <v>1074.01</v>
      </c>
      <c r="Q75" s="8"/>
      <c r="R75" s="8"/>
      <c r="S75" s="27"/>
      <c r="T75" s="27"/>
      <c r="U75" s="27"/>
    </row>
    <row r="76" spans="1:21" ht="15">
      <c r="A76" s="125"/>
      <c r="B76" s="125"/>
      <c r="C76" s="59">
        <v>4300</v>
      </c>
      <c r="D76" s="53" t="s">
        <v>9</v>
      </c>
      <c r="E76" s="54">
        <f>SUM(E77)</f>
        <v>650</v>
      </c>
      <c r="F76" s="50"/>
      <c r="G76" s="50"/>
      <c r="H76" s="55">
        <f>SUM(H77)</f>
        <v>647.4</v>
      </c>
      <c r="I76" s="92">
        <v>647.4</v>
      </c>
      <c r="J76" s="97"/>
      <c r="K76" s="38"/>
      <c r="L76" s="19"/>
      <c r="M76" s="8"/>
      <c r="N76" s="30"/>
      <c r="O76" s="8"/>
      <c r="P76" s="8"/>
      <c r="Q76" s="8"/>
      <c r="R76" s="8"/>
      <c r="S76" s="27"/>
      <c r="T76" s="27"/>
      <c r="U76" s="27"/>
    </row>
    <row r="77" spans="1:21" ht="15">
      <c r="A77" s="126"/>
      <c r="B77" s="126"/>
      <c r="C77" s="59"/>
      <c r="D77" s="53" t="s">
        <v>19</v>
      </c>
      <c r="E77" s="56">
        <v>650</v>
      </c>
      <c r="F77" s="50"/>
      <c r="G77" s="50"/>
      <c r="H77" s="57">
        <f t="shared" si="17"/>
        <v>647.4</v>
      </c>
      <c r="I77" s="93">
        <v>647.4</v>
      </c>
      <c r="J77" s="98">
        <f t="shared" ref="J77" si="18">I77/E77*100%</f>
        <v>0.996</v>
      </c>
      <c r="K77" s="39"/>
      <c r="L77" s="20">
        <f t="shared" ref="L77" si="19">M77+N77+O77+P77+Q77+R77+S77+T77+U77</f>
        <v>647.4</v>
      </c>
      <c r="M77" s="8">
        <v>647.4</v>
      </c>
      <c r="N77" s="30"/>
      <c r="O77" s="8"/>
      <c r="P77" s="8"/>
      <c r="Q77" s="8"/>
      <c r="R77" s="8"/>
      <c r="S77" s="27"/>
      <c r="T77" s="27"/>
      <c r="U77" s="27"/>
    </row>
    <row r="78" spans="1:21">
      <c r="A78" s="46">
        <v>926</v>
      </c>
      <c r="B78" s="46"/>
      <c r="C78" s="59"/>
      <c r="D78" s="47" t="s">
        <v>6</v>
      </c>
      <c r="E78" s="54">
        <f>E80+E85</f>
        <v>22786</v>
      </c>
      <c r="F78" s="50">
        <f>F80+F89</f>
        <v>219765</v>
      </c>
      <c r="G78" s="50">
        <f>E78+F78</f>
        <v>242551</v>
      </c>
      <c r="H78" s="51">
        <f>H79+H84</f>
        <v>107183.35</v>
      </c>
      <c r="I78" s="92">
        <v>107183.35</v>
      </c>
      <c r="J78" s="97"/>
      <c r="K78" s="38"/>
      <c r="L78" s="19"/>
      <c r="M78" s="8"/>
      <c r="N78" s="8"/>
      <c r="O78" s="8"/>
      <c r="P78" s="8"/>
      <c r="Q78" s="8"/>
      <c r="R78" s="8"/>
      <c r="S78" s="27"/>
      <c r="T78" s="27"/>
      <c r="U78" s="27"/>
    </row>
    <row r="79" spans="1:21">
      <c r="A79" s="124"/>
      <c r="B79" s="59">
        <v>92605</v>
      </c>
      <c r="C79" s="59"/>
      <c r="D79" s="47" t="s">
        <v>6</v>
      </c>
      <c r="E79" s="54">
        <f>E80</f>
        <v>18236</v>
      </c>
      <c r="F79" s="63"/>
      <c r="G79" s="50"/>
      <c r="H79" s="55">
        <f>H80</f>
        <v>18225.990000000002</v>
      </c>
      <c r="I79" s="92">
        <v>18225.990000000002</v>
      </c>
      <c r="J79" s="97"/>
      <c r="K79" s="38"/>
      <c r="L79" s="19"/>
      <c r="M79" s="8"/>
      <c r="N79" s="8"/>
      <c r="O79" s="8"/>
      <c r="P79" s="8"/>
      <c r="Q79" s="8"/>
      <c r="R79" s="8"/>
      <c r="S79" s="27"/>
      <c r="T79" s="27"/>
      <c r="U79" s="27"/>
    </row>
    <row r="80" spans="1:21" ht="15">
      <c r="A80" s="125"/>
      <c r="B80" s="124"/>
      <c r="C80" s="59">
        <v>4210</v>
      </c>
      <c r="D80" s="53" t="s">
        <v>9</v>
      </c>
      <c r="E80" s="54">
        <f>SUM(E81:E83)</f>
        <v>18236</v>
      </c>
      <c r="F80" s="50"/>
      <c r="G80" s="50"/>
      <c r="H80" s="55">
        <f>SUM(H81:H83)</f>
        <v>18225.990000000002</v>
      </c>
      <c r="I80" s="92">
        <v>18225.990000000002</v>
      </c>
      <c r="J80" s="97"/>
      <c r="K80" s="38"/>
      <c r="L80" s="19"/>
      <c r="M80" s="8"/>
      <c r="N80" s="30"/>
      <c r="O80" s="8"/>
      <c r="P80" s="8"/>
      <c r="Q80" s="8"/>
      <c r="R80" s="8"/>
      <c r="S80" s="27"/>
      <c r="T80" s="27"/>
      <c r="U80" s="27"/>
    </row>
    <row r="81" spans="1:21">
      <c r="A81" s="125"/>
      <c r="B81" s="125"/>
      <c r="C81" s="59"/>
      <c r="D81" s="53" t="s">
        <v>8</v>
      </c>
      <c r="E81" s="56">
        <v>2000</v>
      </c>
      <c r="F81" s="50"/>
      <c r="G81" s="50"/>
      <c r="H81" s="57">
        <f t="shared" si="17"/>
        <v>2000</v>
      </c>
      <c r="I81" s="93">
        <v>2000</v>
      </c>
      <c r="J81" s="98">
        <f t="shared" ref="J81:J83" si="20">I81/E81*100%</f>
        <v>1</v>
      </c>
      <c r="K81" s="39"/>
      <c r="L81" s="20">
        <f t="shared" ref="L81:L83" si="21">M81+N81+O81+P81+Q81+R81+S81+T81+U81</f>
        <v>2000</v>
      </c>
      <c r="M81" s="8">
        <v>2000</v>
      </c>
      <c r="N81" s="8"/>
      <c r="O81" s="8"/>
      <c r="P81" s="8"/>
      <c r="Q81" s="8"/>
      <c r="R81" s="8"/>
      <c r="S81" s="27"/>
      <c r="T81" s="27"/>
      <c r="U81" s="27"/>
    </row>
    <row r="82" spans="1:21" s="2" customFormat="1">
      <c r="A82" s="125"/>
      <c r="B82" s="64"/>
      <c r="C82" s="59"/>
      <c r="D82" s="53" t="s">
        <v>48</v>
      </c>
      <c r="E82" s="56">
        <v>1200</v>
      </c>
      <c r="F82" s="50"/>
      <c r="G82" s="50"/>
      <c r="H82" s="57">
        <f t="shared" si="17"/>
        <v>1190</v>
      </c>
      <c r="I82" s="93">
        <v>1190</v>
      </c>
      <c r="J82" s="98">
        <f t="shared" si="20"/>
        <v>0.9916666666666667</v>
      </c>
      <c r="K82" s="39"/>
      <c r="L82" s="20">
        <f t="shared" si="21"/>
        <v>1190</v>
      </c>
      <c r="M82" s="8">
        <v>1190</v>
      </c>
      <c r="N82" s="8"/>
      <c r="O82" s="8"/>
      <c r="P82" s="8"/>
      <c r="Q82" s="8"/>
      <c r="R82" s="8"/>
      <c r="S82" s="13"/>
      <c r="T82" s="13"/>
      <c r="U82" s="13"/>
    </row>
    <row r="83" spans="1:21" s="2" customFormat="1">
      <c r="A83" s="125"/>
      <c r="B83" s="64"/>
      <c r="C83" s="59"/>
      <c r="D83" s="53" t="s">
        <v>32</v>
      </c>
      <c r="E83" s="56">
        <v>15036</v>
      </c>
      <c r="F83" s="50"/>
      <c r="G83" s="50"/>
      <c r="H83" s="57">
        <f t="shared" si="17"/>
        <v>15035.990000000002</v>
      </c>
      <c r="I83" s="93">
        <v>15035.990000000002</v>
      </c>
      <c r="J83" s="98">
        <f t="shared" si="20"/>
        <v>0.99999933492950266</v>
      </c>
      <c r="K83" s="39"/>
      <c r="L83" s="20">
        <f t="shared" si="21"/>
        <v>15035.990000000002</v>
      </c>
      <c r="M83" s="8">
        <v>2009.82</v>
      </c>
      <c r="N83" s="8">
        <v>129.13</v>
      </c>
      <c r="O83" s="8">
        <v>3921.45</v>
      </c>
      <c r="P83" s="8">
        <v>4801.8</v>
      </c>
      <c r="Q83" s="8">
        <v>390</v>
      </c>
      <c r="R83" s="8">
        <v>3783.79</v>
      </c>
      <c r="S83" s="13"/>
      <c r="T83" s="13"/>
      <c r="U83" s="13"/>
    </row>
    <row r="84" spans="1:21">
      <c r="A84" s="125"/>
      <c r="B84" s="135">
        <v>92695</v>
      </c>
      <c r="C84" s="59"/>
      <c r="D84" s="47" t="s">
        <v>6</v>
      </c>
      <c r="E84" s="54">
        <f>SUM(E85)</f>
        <v>4550</v>
      </c>
      <c r="F84" s="50">
        <f>F89</f>
        <v>219765</v>
      </c>
      <c r="G84" s="50"/>
      <c r="H84" s="51">
        <f>SUM(H85+H89)</f>
        <v>88957.36</v>
      </c>
      <c r="I84" s="92">
        <v>88957.36</v>
      </c>
      <c r="J84" s="97"/>
      <c r="K84" s="38"/>
      <c r="L84" s="19"/>
      <c r="M84" s="8"/>
      <c r="N84" s="8"/>
      <c r="O84" s="8"/>
      <c r="P84" s="8"/>
      <c r="Q84" s="8"/>
      <c r="R84" s="8"/>
      <c r="S84" s="27"/>
      <c r="T84" s="27"/>
      <c r="U84" s="27"/>
    </row>
    <row r="85" spans="1:21">
      <c r="A85" s="125"/>
      <c r="B85" s="136"/>
      <c r="C85" s="59">
        <v>4210</v>
      </c>
      <c r="D85" s="53" t="s">
        <v>9</v>
      </c>
      <c r="E85" s="54">
        <f>SUM(E86:E88)</f>
        <v>4550</v>
      </c>
      <c r="F85" s="50"/>
      <c r="G85" s="50"/>
      <c r="H85" s="55">
        <f>SUM(H86:H88)</f>
        <v>4449.99</v>
      </c>
      <c r="I85" s="92">
        <v>4449.99</v>
      </c>
      <c r="J85" s="97"/>
      <c r="K85" s="38"/>
      <c r="L85" s="19"/>
      <c r="M85" s="8"/>
      <c r="N85" s="8"/>
      <c r="O85" s="8"/>
      <c r="P85" s="8"/>
      <c r="Q85" s="8"/>
      <c r="R85" s="8"/>
      <c r="S85" s="27"/>
      <c r="T85" s="27"/>
      <c r="U85" s="27"/>
    </row>
    <row r="86" spans="1:21" ht="13.5" customHeight="1">
      <c r="A86" s="125"/>
      <c r="B86" s="136"/>
      <c r="C86" s="59"/>
      <c r="D86" s="53" t="s">
        <v>15</v>
      </c>
      <c r="E86" s="56">
        <v>1000</v>
      </c>
      <c r="F86" s="50"/>
      <c r="G86" s="50"/>
      <c r="H86" s="57">
        <f t="shared" si="17"/>
        <v>899.99</v>
      </c>
      <c r="I86" s="93">
        <v>899.99</v>
      </c>
      <c r="J86" s="98">
        <f t="shared" ref="J86:J88" si="22">I86/E86*100%</f>
        <v>0.89998999999999996</v>
      </c>
      <c r="K86" s="39"/>
      <c r="L86" s="20">
        <f t="shared" ref="L86:L88" si="23">M86+N86+O86+P86+Q86+R86+S86+T86+U86</f>
        <v>899.99</v>
      </c>
      <c r="M86" s="8">
        <v>899.99</v>
      </c>
      <c r="N86" s="8"/>
      <c r="O86" s="8"/>
      <c r="P86" s="8"/>
      <c r="Q86" s="8"/>
      <c r="R86" s="8"/>
      <c r="S86" s="27"/>
      <c r="T86" s="27"/>
      <c r="U86" s="27"/>
    </row>
    <row r="87" spans="1:21" ht="12.75" customHeight="1">
      <c r="A87" s="125"/>
      <c r="B87" s="136"/>
      <c r="C87" s="59"/>
      <c r="D87" s="53" t="s">
        <v>21</v>
      </c>
      <c r="E87" s="56">
        <v>2750</v>
      </c>
      <c r="F87" s="50"/>
      <c r="G87" s="50"/>
      <c r="H87" s="57">
        <f t="shared" si="17"/>
        <v>2750</v>
      </c>
      <c r="I87" s="93">
        <v>2750</v>
      </c>
      <c r="J87" s="98">
        <f t="shared" si="22"/>
        <v>1</v>
      </c>
      <c r="K87" s="39"/>
      <c r="L87" s="20">
        <f t="shared" si="23"/>
        <v>2750</v>
      </c>
      <c r="M87" s="8">
        <v>2750</v>
      </c>
      <c r="N87" s="8"/>
      <c r="O87" s="8"/>
      <c r="P87" s="8"/>
      <c r="Q87" s="8"/>
      <c r="R87" s="8"/>
      <c r="S87" s="27"/>
      <c r="T87" s="27"/>
      <c r="U87" s="27"/>
    </row>
    <row r="88" spans="1:21" ht="13.5" customHeight="1">
      <c r="A88" s="125"/>
      <c r="B88" s="136"/>
      <c r="C88" s="59"/>
      <c r="D88" s="53" t="s">
        <v>25</v>
      </c>
      <c r="E88" s="56">
        <v>800</v>
      </c>
      <c r="F88" s="50"/>
      <c r="G88" s="50"/>
      <c r="H88" s="57">
        <f t="shared" si="17"/>
        <v>800</v>
      </c>
      <c r="I88" s="93">
        <v>800</v>
      </c>
      <c r="J88" s="98">
        <f t="shared" si="22"/>
        <v>1</v>
      </c>
      <c r="K88" s="39"/>
      <c r="L88" s="20">
        <f t="shared" si="23"/>
        <v>800</v>
      </c>
      <c r="M88" s="8">
        <v>800</v>
      </c>
      <c r="N88" s="8"/>
      <c r="O88" s="8"/>
      <c r="P88" s="8"/>
      <c r="Q88" s="8"/>
      <c r="R88" s="8"/>
      <c r="S88" s="27"/>
      <c r="T88" s="27"/>
      <c r="U88" s="27"/>
    </row>
    <row r="89" spans="1:21" ht="15" customHeight="1">
      <c r="A89" s="125"/>
      <c r="B89" s="136"/>
      <c r="C89" s="59">
        <v>6050</v>
      </c>
      <c r="D89" s="53" t="s">
        <v>10</v>
      </c>
      <c r="E89" s="49"/>
      <c r="F89" s="54">
        <f>F90</f>
        <v>219765</v>
      </c>
      <c r="G89" s="50"/>
      <c r="H89" s="55">
        <f>H90</f>
        <v>84507.37</v>
      </c>
      <c r="I89" s="92">
        <v>84507.37</v>
      </c>
      <c r="J89" s="97"/>
      <c r="K89" s="38"/>
      <c r="L89" s="19"/>
      <c r="M89" s="8"/>
      <c r="N89" s="20"/>
      <c r="O89" s="8"/>
      <c r="P89" s="32"/>
      <c r="Q89" s="32"/>
      <c r="R89" s="8"/>
      <c r="S89" s="27"/>
      <c r="T89" s="27"/>
      <c r="U89" s="27"/>
    </row>
    <row r="90" spans="1:21" ht="15" customHeight="1">
      <c r="A90" s="125"/>
      <c r="B90" s="136"/>
      <c r="C90" s="129"/>
      <c r="D90" s="65" t="s">
        <v>11</v>
      </c>
      <c r="E90" s="66"/>
      <c r="F90" s="67">
        <f>SUM(F91:F117)</f>
        <v>219765</v>
      </c>
      <c r="G90" s="50"/>
      <c r="H90" s="68">
        <f>SUM(H91:H117)</f>
        <v>84507.37</v>
      </c>
      <c r="I90" s="95">
        <v>84507.37</v>
      </c>
      <c r="J90" s="100"/>
      <c r="K90" s="41"/>
      <c r="L90" s="19"/>
      <c r="M90" s="8"/>
      <c r="N90" s="20"/>
      <c r="O90" s="8"/>
      <c r="P90" s="32"/>
      <c r="Q90" s="32"/>
      <c r="R90" s="8"/>
      <c r="S90" s="27"/>
      <c r="T90" s="27"/>
      <c r="U90" s="27"/>
    </row>
    <row r="91" spans="1:21" ht="15" customHeight="1">
      <c r="A91" s="125"/>
      <c r="B91" s="136"/>
      <c r="C91" s="130"/>
      <c r="D91" s="69" t="s">
        <v>15</v>
      </c>
      <c r="E91" s="70"/>
      <c r="F91" s="71">
        <v>17000</v>
      </c>
      <c r="G91" s="67"/>
      <c r="H91" s="57">
        <f t="shared" si="17"/>
        <v>0</v>
      </c>
      <c r="I91" s="93">
        <v>0</v>
      </c>
      <c r="J91" s="98">
        <f>I91/F91*100%</f>
        <v>0</v>
      </c>
      <c r="K91" s="39"/>
      <c r="L91" s="20">
        <f t="shared" ref="L91:L117" si="24">M91+N91+O91+P91+Q91+R91+S91+T91+U91</f>
        <v>0</v>
      </c>
      <c r="M91" s="8"/>
      <c r="N91" s="20"/>
      <c r="O91" s="8"/>
      <c r="P91" s="32"/>
      <c r="Q91" s="32"/>
      <c r="R91" s="8"/>
      <c r="S91" s="27"/>
      <c r="T91" s="27"/>
      <c r="U91" s="27"/>
    </row>
    <row r="92" spans="1:21" ht="15.75" customHeight="1">
      <c r="A92" s="125"/>
      <c r="B92" s="136"/>
      <c r="C92" s="130"/>
      <c r="D92" s="69" t="s">
        <v>15</v>
      </c>
      <c r="E92" s="70"/>
      <c r="F92" s="71">
        <v>1000</v>
      </c>
      <c r="G92" s="67"/>
      <c r="H92" s="57">
        <f t="shared" si="17"/>
        <v>1000</v>
      </c>
      <c r="I92" s="93">
        <v>1000</v>
      </c>
      <c r="J92" s="98">
        <f t="shared" ref="J92:J117" si="25">I92/F92*100%</f>
        <v>1</v>
      </c>
      <c r="K92" s="39"/>
      <c r="L92" s="20">
        <f t="shared" si="24"/>
        <v>1000</v>
      </c>
      <c r="M92" s="8">
        <v>1000</v>
      </c>
      <c r="N92" s="20"/>
      <c r="O92" s="8"/>
      <c r="P92" s="32"/>
      <c r="Q92" s="32"/>
      <c r="R92" s="8"/>
      <c r="S92" s="27"/>
      <c r="T92" s="27"/>
      <c r="U92" s="27"/>
    </row>
    <row r="93" spans="1:21" ht="14.25" customHeight="1">
      <c r="A93" s="125"/>
      <c r="B93" s="136"/>
      <c r="C93" s="130"/>
      <c r="D93" s="69" t="s">
        <v>16</v>
      </c>
      <c r="E93" s="70"/>
      <c r="F93" s="71">
        <v>1000</v>
      </c>
      <c r="G93" s="67"/>
      <c r="H93" s="57">
        <f t="shared" si="17"/>
        <v>1000</v>
      </c>
      <c r="I93" s="93">
        <v>1000</v>
      </c>
      <c r="J93" s="98">
        <f t="shared" si="25"/>
        <v>1</v>
      </c>
      <c r="K93" s="39"/>
      <c r="L93" s="20">
        <f t="shared" si="24"/>
        <v>1000</v>
      </c>
      <c r="M93" s="8">
        <v>1000</v>
      </c>
      <c r="N93" s="20"/>
      <c r="O93" s="8"/>
      <c r="P93" s="32"/>
      <c r="Q93" s="32"/>
      <c r="R93" s="8"/>
      <c r="S93" s="27"/>
      <c r="T93" s="27"/>
      <c r="U93" s="27"/>
    </row>
    <row r="94" spans="1:21" ht="15" customHeight="1">
      <c r="A94" s="125"/>
      <c r="B94" s="136"/>
      <c r="C94" s="130"/>
      <c r="D94" s="69" t="s">
        <v>17</v>
      </c>
      <c r="E94" s="70"/>
      <c r="F94" s="71">
        <v>14278</v>
      </c>
      <c r="G94" s="67"/>
      <c r="H94" s="57">
        <f t="shared" si="17"/>
        <v>1000</v>
      </c>
      <c r="I94" s="93">
        <v>1000</v>
      </c>
      <c r="J94" s="98">
        <f t="shared" si="25"/>
        <v>7.0037820423028432E-2</v>
      </c>
      <c r="K94" s="39"/>
      <c r="L94" s="20">
        <f t="shared" si="24"/>
        <v>1000</v>
      </c>
      <c r="M94" s="8">
        <v>1000</v>
      </c>
      <c r="N94" s="20"/>
      <c r="O94" s="8"/>
      <c r="P94" s="32"/>
      <c r="Q94" s="32"/>
      <c r="R94" s="8"/>
      <c r="S94" s="27"/>
      <c r="T94" s="27"/>
      <c r="U94" s="27"/>
    </row>
    <row r="95" spans="1:21" ht="13.5" customHeight="1">
      <c r="A95" s="125"/>
      <c r="B95" s="136"/>
      <c r="C95" s="130"/>
      <c r="D95" s="69" t="s">
        <v>19</v>
      </c>
      <c r="E95" s="70"/>
      <c r="F95" s="71">
        <v>1000</v>
      </c>
      <c r="G95" s="67"/>
      <c r="H95" s="57">
        <f t="shared" si="17"/>
        <v>1000</v>
      </c>
      <c r="I95" s="93">
        <v>1000</v>
      </c>
      <c r="J95" s="98">
        <f t="shared" si="25"/>
        <v>1</v>
      </c>
      <c r="K95" s="39"/>
      <c r="L95" s="20">
        <f t="shared" si="24"/>
        <v>1000</v>
      </c>
      <c r="M95" s="8">
        <v>1000</v>
      </c>
      <c r="N95" s="20"/>
      <c r="O95" s="8"/>
      <c r="P95" s="32"/>
      <c r="Q95" s="32"/>
      <c r="R95" s="8"/>
      <c r="S95" s="27"/>
      <c r="T95" s="27"/>
      <c r="U95" s="27"/>
    </row>
    <row r="96" spans="1:21" ht="14.25" customHeight="1">
      <c r="A96" s="125"/>
      <c r="B96" s="136"/>
      <c r="C96" s="130"/>
      <c r="D96" s="69" t="s">
        <v>19</v>
      </c>
      <c r="E96" s="70"/>
      <c r="F96" s="71">
        <v>6603</v>
      </c>
      <c r="G96" s="67"/>
      <c r="H96" s="57">
        <f t="shared" si="17"/>
        <v>6602.6399999999994</v>
      </c>
      <c r="I96" s="93">
        <v>6602.6399999999994</v>
      </c>
      <c r="J96" s="98">
        <f t="shared" si="25"/>
        <v>0.99994547932757827</v>
      </c>
      <c r="K96" s="39"/>
      <c r="L96" s="20">
        <f t="shared" si="24"/>
        <v>6602.6399999999994</v>
      </c>
      <c r="M96" s="8">
        <v>3097.24</v>
      </c>
      <c r="N96" s="20">
        <v>34.299999999999997</v>
      </c>
      <c r="O96" s="8">
        <v>7.89</v>
      </c>
      <c r="P96" s="32">
        <v>3463.21</v>
      </c>
      <c r="Q96" s="32"/>
      <c r="R96" s="8"/>
      <c r="S96" s="27"/>
      <c r="T96" s="27"/>
      <c r="U96" s="27"/>
    </row>
    <row r="97" spans="1:21" s="2" customFormat="1" ht="14.25" customHeight="1">
      <c r="A97" s="125"/>
      <c r="B97" s="136"/>
      <c r="C97" s="130"/>
      <c r="D97" s="69" t="s">
        <v>20</v>
      </c>
      <c r="E97" s="70"/>
      <c r="F97" s="71">
        <v>1000</v>
      </c>
      <c r="G97" s="67"/>
      <c r="H97" s="57">
        <f t="shared" si="17"/>
        <v>1000</v>
      </c>
      <c r="I97" s="93">
        <v>1000</v>
      </c>
      <c r="J97" s="98">
        <f t="shared" si="25"/>
        <v>1</v>
      </c>
      <c r="K97" s="39"/>
      <c r="L97" s="20">
        <f t="shared" si="24"/>
        <v>1000</v>
      </c>
      <c r="M97" s="8">
        <v>1000</v>
      </c>
      <c r="N97" s="20"/>
      <c r="O97" s="8"/>
      <c r="P97" s="32"/>
      <c r="Q97" s="32"/>
      <c r="R97" s="8"/>
      <c r="S97" s="13"/>
      <c r="T97" s="13"/>
      <c r="U97" s="13"/>
    </row>
    <row r="98" spans="1:21" ht="13.5" customHeight="1">
      <c r="A98" s="125"/>
      <c r="B98" s="136"/>
      <c r="C98" s="130"/>
      <c r="D98" s="69" t="s">
        <v>21</v>
      </c>
      <c r="E98" s="70"/>
      <c r="F98" s="71">
        <v>16588</v>
      </c>
      <c r="G98" s="67"/>
      <c r="H98" s="57">
        <f t="shared" si="17"/>
        <v>1000</v>
      </c>
      <c r="I98" s="93">
        <v>1000</v>
      </c>
      <c r="J98" s="98">
        <f t="shared" si="25"/>
        <v>6.0284543043163732E-2</v>
      </c>
      <c r="K98" s="39"/>
      <c r="L98" s="20">
        <f t="shared" si="24"/>
        <v>1000</v>
      </c>
      <c r="M98" s="8">
        <v>1000</v>
      </c>
      <c r="N98" s="20"/>
      <c r="O98" s="8"/>
      <c r="P98" s="32"/>
      <c r="Q98" s="32"/>
      <c r="R98" s="8"/>
      <c r="S98" s="27"/>
      <c r="T98" s="27"/>
      <c r="U98" s="27"/>
    </row>
    <row r="99" spans="1:21" s="2" customFormat="1" ht="13.5" customHeight="1">
      <c r="A99" s="125"/>
      <c r="B99" s="136"/>
      <c r="C99" s="130"/>
      <c r="D99" s="69" t="s">
        <v>22</v>
      </c>
      <c r="E99" s="70"/>
      <c r="F99" s="71">
        <v>500</v>
      </c>
      <c r="G99" s="67"/>
      <c r="H99" s="57">
        <f t="shared" si="17"/>
        <v>500</v>
      </c>
      <c r="I99" s="93">
        <v>500</v>
      </c>
      <c r="J99" s="98">
        <f t="shared" si="25"/>
        <v>1</v>
      </c>
      <c r="K99" s="39"/>
      <c r="L99" s="20">
        <f t="shared" si="24"/>
        <v>500</v>
      </c>
      <c r="M99" s="8">
        <v>500</v>
      </c>
      <c r="N99" s="20"/>
      <c r="O99" s="8"/>
      <c r="P99" s="32"/>
      <c r="Q99" s="32"/>
      <c r="R99" s="8"/>
      <c r="S99" s="13"/>
      <c r="T99" s="13"/>
      <c r="U99" s="13"/>
    </row>
    <row r="100" spans="1:21" ht="13.5" customHeight="1">
      <c r="A100" s="125"/>
      <c r="B100" s="136"/>
      <c r="C100" s="130"/>
      <c r="D100" s="69" t="s">
        <v>13</v>
      </c>
      <c r="E100" s="70"/>
      <c r="F100" s="71">
        <v>16533</v>
      </c>
      <c r="G100" s="67"/>
      <c r="H100" s="57">
        <f t="shared" si="17"/>
        <v>16512.96</v>
      </c>
      <c r="I100" s="93">
        <v>16512.96</v>
      </c>
      <c r="J100" s="98">
        <f t="shared" si="25"/>
        <v>0.99878787878787878</v>
      </c>
      <c r="K100" s="39"/>
      <c r="L100" s="20">
        <f t="shared" si="24"/>
        <v>16512.96</v>
      </c>
      <c r="M100" s="8">
        <v>80.16</v>
      </c>
      <c r="N100" s="20">
        <v>16432.8</v>
      </c>
      <c r="O100" s="8"/>
      <c r="P100" s="32"/>
      <c r="Q100" s="32"/>
      <c r="R100" s="8"/>
      <c r="S100" s="27"/>
      <c r="T100" s="27"/>
      <c r="U100" s="27"/>
    </row>
    <row r="101" spans="1:21" ht="15" customHeight="1">
      <c r="A101" s="125"/>
      <c r="B101" s="136"/>
      <c r="C101" s="130"/>
      <c r="D101" s="69" t="s">
        <v>23</v>
      </c>
      <c r="E101" s="70"/>
      <c r="F101" s="71">
        <v>2772</v>
      </c>
      <c r="G101" s="67"/>
      <c r="H101" s="57">
        <f t="shared" si="17"/>
        <v>2772</v>
      </c>
      <c r="I101" s="93">
        <v>2772</v>
      </c>
      <c r="J101" s="98">
        <f t="shared" si="25"/>
        <v>1</v>
      </c>
      <c r="K101" s="39"/>
      <c r="L101" s="20">
        <f t="shared" si="24"/>
        <v>2772</v>
      </c>
      <c r="M101" s="8">
        <v>1000</v>
      </c>
      <c r="N101" s="20">
        <v>1772</v>
      </c>
      <c r="O101" s="8"/>
      <c r="P101" s="32"/>
      <c r="Q101" s="32"/>
      <c r="R101" s="8"/>
      <c r="S101" s="27"/>
      <c r="T101" s="27"/>
      <c r="U101" s="27"/>
    </row>
    <row r="102" spans="1:21" ht="14.25" customHeight="1">
      <c r="A102" s="125"/>
      <c r="B102" s="136"/>
      <c r="C102" s="130"/>
      <c r="D102" s="69" t="s">
        <v>8</v>
      </c>
      <c r="E102" s="70"/>
      <c r="F102" s="71">
        <v>1164</v>
      </c>
      <c r="G102" s="67"/>
      <c r="H102" s="57">
        <f t="shared" si="17"/>
        <v>1163.5899999999999</v>
      </c>
      <c r="I102" s="93">
        <v>1163.5899999999999</v>
      </c>
      <c r="J102" s="98">
        <f t="shared" si="25"/>
        <v>0.99964776632302399</v>
      </c>
      <c r="K102" s="39"/>
      <c r="L102" s="20">
        <f t="shared" si="24"/>
        <v>1163.5899999999999</v>
      </c>
      <c r="M102" s="8">
        <v>1163.5899999999999</v>
      </c>
      <c r="N102" s="20"/>
      <c r="O102" s="8"/>
      <c r="P102" s="32"/>
      <c r="Q102" s="32"/>
      <c r="R102" s="8"/>
      <c r="S102" s="27"/>
      <c r="T102" s="27"/>
      <c r="U102" s="27"/>
    </row>
    <row r="103" spans="1:21" ht="14.25" customHeight="1">
      <c r="A103" s="125"/>
      <c r="B103" s="136"/>
      <c r="C103" s="130"/>
      <c r="D103" s="69" t="s">
        <v>38</v>
      </c>
      <c r="E103" s="70"/>
      <c r="F103" s="71">
        <v>27750</v>
      </c>
      <c r="G103" s="67"/>
      <c r="H103" s="57">
        <f t="shared" si="17"/>
        <v>27574</v>
      </c>
      <c r="I103" s="93">
        <v>27574</v>
      </c>
      <c r="J103" s="98">
        <f t="shared" si="25"/>
        <v>0.99365765765765768</v>
      </c>
      <c r="K103" s="39"/>
      <c r="L103" s="20">
        <f t="shared" si="24"/>
        <v>27574</v>
      </c>
      <c r="M103" s="8">
        <v>1000</v>
      </c>
      <c r="N103" s="20">
        <v>129</v>
      </c>
      <c r="O103" s="8">
        <v>26445</v>
      </c>
      <c r="P103" s="32"/>
      <c r="Q103" s="32"/>
      <c r="R103" s="8"/>
      <c r="S103" s="27"/>
      <c r="T103" s="27"/>
      <c r="U103" s="27"/>
    </row>
    <row r="104" spans="1:21" ht="13.5" customHeight="1">
      <c r="A104" s="125"/>
      <c r="B104" s="136"/>
      <c r="C104" s="130"/>
      <c r="D104" s="53" t="s">
        <v>25</v>
      </c>
      <c r="E104" s="72"/>
      <c r="F104" s="72">
        <v>15774</v>
      </c>
      <c r="G104" s="67"/>
      <c r="H104" s="57">
        <f t="shared" si="17"/>
        <v>1000</v>
      </c>
      <c r="I104" s="93">
        <v>1000</v>
      </c>
      <c r="J104" s="98">
        <f t="shared" si="25"/>
        <v>6.3395460885000629E-2</v>
      </c>
      <c r="K104" s="39"/>
      <c r="L104" s="20">
        <f t="shared" si="24"/>
        <v>1000</v>
      </c>
      <c r="M104" s="8">
        <v>1000</v>
      </c>
      <c r="N104" s="20"/>
      <c r="O104" s="8"/>
      <c r="P104" s="32"/>
      <c r="Q104" s="32"/>
      <c r="R104" s="8"/>
      <c r="S104" s="27"/>
      <c r="T104" s="27"/>
      <c r="U104" s="27"/>
    </row>
    <row r="105" spans="1:21" ht="14.25" customHeight="1">
      <c r="A105" s="125"/>
      <c r="B105" s="136"/>
      <c r="C105" s="130"/>
      <c r="D105" s="69" t="s">
        <v>27</v>
      </c>
      <c r="E105" s="70"/>
      <c r="F105" s="71">
        <v>12515</v>
      </c>
      <c r="G105" s="67"/>
      <c r="H105" s="57">
        <f t="shared" si="17"/>
        <v>1000</v>
      </c>
      <c r="I105" s="93">
        <v>1000</v>
      </c>
      <c r="J105" s="98">
        <f t="shared" si="25"/>
        <v>7.9904115061925685E-2</v>
      </c>
      <c r="K105" s="39"/>
      <c r="L105" s="20">
        <f t="shared" si="24"/>
        <v>1000</v>
      </c>
      <c r="M105" s="8">
        <v>1000</v>
      </c>
      <c r="N105" s="20"/>
      <c r="O105" s="8"/>
      <c r="P105" s="32"/>
      <c r="Q105" s="32"/>
      <c r="R105" s="8"/>
      <c r="S105" s="27"/>
      <c r="T105" s="27"/>
      <c r="U105" s="27"/>
    </row>
    <row r="106" spans="1:21" s="2" customFormat="1" ht="14.25" customHeight="1">
      <c r="A106" s="125"/>
      <c r="B106" s="136"/>
      <c r="C106" s="130"/>
      <c r="D106" s="69" t="s">
        <v>28</v>
      </c>
      <c r="E106" s="70"/>
      <c r="F106" s="71">
        <v>500</v>
      </c>
      <c r="G106" s="67"/>
      <c r="H106" s="57">
        <f t="shared" si="17"/>
        <v>500</v>
      </c>
      <c r="I106" s="93">
        <v>500</v>
      </c>
      <c r="J106" s="98">
        <f t="shared" si="25"/>
        <v>1</v>
      </c>
      <c r="K106" s="39"/>
      <c r="L106" s="20">
        <f t="shared" si="24"/>
        <v>500</v>
      </c>
      <c r="M106" s="8">
        <v>500</v>
      </c>
      <c r="N106" s="20"/>
      <c r="O106" s="8"/>
      <c r="P106" s="32"/>
      <c r="Q106" s="32"/>
      <c r="R106" s="8"/>
      <c r="S106" s="13"/>
      <c r="T106" s="13"/>
      <c r="U106" s="13"/>
    </row>
    <row r="107" spans="1:21" s="2" customFormat="1" ht="16.5" customHeight="1">
      <c r="A107" s="125"/>
      <c r="B107" s="136"/>
      <c r="C107" s="130"/>
      <c r="D107" s="69" t="s">
        <v>29</v>
      </c>
      <c r="E107" s="70"/>
      <c r="F107" s="71">
        <v>1000</v>
      </c>
      <c r="G107" s="67"/>
      <c r="H107" s="57">
        <f t="shared" si="17"/>
        <v>1000</v>
      </c>
      <c r="I107" s="93">
        <v>1000</v>
      </c>
      <c r="J107" s="98">
        <f t="shared" si="25"/>
        <v>1</v>
      </c>
      <c r="K107" s="39"/>
      <c r="L107" s="20">
        <f t="shared" si="24"/>
        <v>1000</v>
      </c>
      <c r="M107" s="8">
        <v>1000</v>
      </c>
      <c r="N107" s="20"/>
      <c r="O107" s="8"/>
      <c r="P107" s="32"/>
      <c r="Q107" s="32"/>
      <c r="R107" s="8"/>
      <c r="S107" s="13"/>
      <c r="T107" s="13"/>
      <c r="U107" s="13"/>
    </row>
    <row r="108" spans="1:21" s="2" customFormat="1" ht="16.5" hidden="1" customHeight="1">
      <c r="A108" s="125"/>
      <c r="B108" s="136"/>
      <c r="C108" s="130"/>
      <c r="D108" s="69" t="s">
        <v>29</v>
      </c>
      <c r="E108" s="70"/>
      <c r="F108" s="71">
        <v>0</v>
      </c>
      <c r="G108" s="67"/>
      <c r="H108" s="57">
        <f t="shared" si="17"/>
        <v>0</v>
      </c>
      <c r="I108" s="93">
        <v>0</v>
      </c>
      <c r="J108" s="98" t="e">
        <f t="shared" si="25"/>
        <v>#DIV/0!</v>
      </c>
      <c r="K108" s="39"/>
      <c r="L108" s="20">
        <f t="shared" si="24"/>
        <v>0</v>
      </c>
      <c r="M108" s="8"/>
      <c r="N108" s="20"/>
      <c r="O108" s="8"/>
      <c r="P108" s="32"/>
      <c r="Q108" s="32"/>
      <c r="R108" s="8"/>
      <c r="S108" s="13"/>
      <c r="T108" s="13"/>
      <c r="U108" s="13"/>
    </row>
    <row r="109" spans="1:21" s="2" customFormat="1" ht="15" customHeight="1">
      <c r="A109" s="125"/>
      <c r="B109" s="136"/>
      <c r="C109" s="130"/>
      <c r="D109" s="69" t="s">
        <v>30</v>
      </c>
      <c r="E109" s="70"/>
      <c r="F109" s="71">
        <v>1098</v>
      </c>
      <c r="G109" s="67"/>
      <c r="H109" s="57">
        <f t="shared" si="17"/>
        <v>1097.5</v>
      </c>
      <c r="I109" s="93">
        <v>1097.5</v>
      </c>
      <c r="J109" s="98">
        <f t="shared" si="25"/>
        <v>0.99954462659380694</v>
      </c>
      <c r="K109" s="39"/>
      <c r="L109" s="20">
        <f t="shared" si="24"/>
        <v>1097.5</v>
      </c>
      <c r="M109" s="8">
        <v>1000</v>
      </c>
      <c r="N109" s="20">
        <v>97.5</v>
      </c>
      <c r="O109" s="8"/>
      <c r="P109" s="32"/>
      <c r="Q109" s="32"/>
      <c r="R109" s="8"/>
      <c r="S109" s="13"/>
      <c r="T109" s="13"/>
      <c r="U109" s="13"/>
    </row>
    <row r="110" spans="1:21" ht="14.25" customHeight="1">
      <c r="A110" s="125"/>
      <c r="B110" s="136"/>
      <c r="C110" s="130"/>
      <c r="D110" s="69" t="s">
        <v>31</v>
      </c>
      <c r="E110" s="70"/>
      <c r="F110" s="71">
        <v>1500</v>
      </c>
      <c r="G110" s="67"/>
      <c r="H110" s="57">
        <f t="shared" si="17"/>
        <v>1500</v>
      </c>
      <c r="I110" s="93">
        <v>1500</v>
      </c>
      <c r="J110" s="98">
        <f t="shared" si="25"/>
        <v>1</v>
      </c>
      <c r="K110" s="39"/>
      <c r="L110" s="20">
        <f t="shared" si="24"/>
        <v>1500</v>
      </c>
      <c r="M110" s="8">
        <v>1500</v>
      </c>
      <c r="N110" s="20"/>
      <c r="O110" s="8"/>
      <c r="P110" s="32"/>
      <c r="Q110" s="32"/>
      <c r="R110" s="8"/>
      <c r="S110" s="27"/>
      <c r="T110" s="27"/>
      <c r="U110" s="27"/>
    </row>
    <row r="111" spans="1:21" ht="14.25" customHeight="1">
      <c r="A111" s="125"/>
      <c r="B111" s="136"/>
      <c r="C111" s="130"/>
      <c r="D111" s="69" t="s">
        <v>31</v>
      </c>
      <c r="E111" s="70"/>
      <c r="F111" s="71">
        <v>6000</v>
      </c>
      <c r="G111" s="67"/>
      <c r="H111" s="57">
        <f t="shared" si="17"/>
        <v>0</v>
      </c>
      <c r="I111" s="93">
        <v>0</v>
      </c>
      <c r="J111" s="98">
        <f t="shared" si="25"/>
        <v>0</v>
      </c>
      <c r="K111" s="39"/>
      <c r="L111" s="20">
        <f t="shared" si="24"/>
        <v>0</v>
      </c>
      <c r="M111" s="8"/>
      <c r="N111" s="20"/>
      <c r="O111" s="8"/>
      <c r="P111" s="32"/>
      <c r="Q111" s="32"/>
      <c r="R111" s="8"/>
      <c r="S111" s="27"/>
      <c r="T111" s="27"/>
      <c r="U111" s="27"/>
    </row>
    <row r="112" spans="1:21" s="2" customFormat="1" ht="14.25" customHeight="1">
      <c r="A112" s="125"/>
      <c r="B112" s="136"/>
      <c r="C112" s="130"/>
      <c r="D112" s="69" t="s">
        <v>32</v>
      </c>
      <c r="E112" s="70"/>
      <c r="F112" s="71">
        <v>1000</v>
      </c>
      <c r="G112" s="67"/>
      <c r="H112" s="57">
        <f t="shared" si="17"/>
        <v>1000</v>
      </c>
      <c r="I112" s="93">
        <v>1000</v>
      </c>
      <c r="J112" s="98">
        <f t="shared" si="25"/>
        <v>1</v>
      </c>
      <c r="K112" s="39"/>
      <c r="L112" s="20">
        <f t="shared" si="24"/>
        <v>1000</v>
      </c>
      <c r="M112" s="8">
        <v>1000</v>
      </c>
      <c r="N112" s="20"/>
      <c r="O112" s="8"/>
      <c r="P112" s="32"/>
      <c r="Q112" s="32"/>
      <c r="R112" s="8"/>
      <c r="S112" s="13"/>
      <c r="T112" s="13"/>
      <c r="U112" s="13"/>
    </row>
    <row r="113" spans="1:21" ht="14.25" customHeight="1">
      <c r="A113" s="125"/>
      <c r="B113" s="136"/>
      <c r="C113" s="130"/>
      <c r="D113" s="69" t="s">
        <v>7</v>
      </c>
      <c r="E113" s="70"/>
      <c r="F113" s="71">
        <v>16506</v>
      </c>
      <c r="G113" s="67"/>
      <c r="H113" s="57">
        <f t="shared" si="17"/>
        <v>1000</v>
      </c>
      <c r="I113" s="93">
        <v>1000</v>
      </c>
      <c r="J113" s="98">
        <f t="shared" si="25"/>
        <v>6.0584030049678904E-2</v>
      </c>
      <c r="K113" s="39"/>
      <c r="L113" s="20">
        <f t="shared" si="24"/>
        <v>1000</v>
      </c>
      <c r="M113" s="8">
        <v>1000</v>
      </c>
      <c r="N113" s="20"/>
      <c r="O113" s="8"/>
      <c r="P113" s="32"/>
      <c r="Q113" s="32"/>
      <c r="R113" s="8"/>
      <c r="S113" s="27"/>
      <c r="T113" s="27"/>
      <c r="U113" s="27"/>
    </row>
    <row r="114" spans="1:21" ht="15" customHeight="1">
      <c r="A114" s="125"/>
      <c r="B114" s="136"/>
      <c r="C114" s="130"/>
      <c r="D114" s="69" t="s">
        <v>34</v>
      </c>
      <c r="E114" s="70"/>
      <c r="F114" s="71">
        <v>32750</v>
      </c>
      <c r="G114" s="67"/>
      <c r="H114" s="57">
        <f t="shared" si="17"/>
        <v>1000</v>
      </c>
      <c r="I114" s="93">
        <v>1000</v>
      </c>
      <c r="J114" s="98">
        <f t="shared" si="25"/>
        <v>3.0534351145038167E-2</v>
      </c>
      <c r="K114" s="39"/>
      <c r="L114" s="20">
        <f t="shared" si="24"/>
        <v>1000</v>
      </c>
      <c r="M114" s="33">
        <v>1000</v>
      </c>
      <c r="N114" s="9"/>
      <c r="O114" s="8"/>
      <c r="P114" s="32"/>
      <c r="Q114" s="32"/>
      <c r="R114" s="8"/>
      <c r="S114" s="27"/>
      <c r="T114" s="27"/>
      <c r="U114" s="27"/>
    </row>
    <row r="115" spans="1:21" ht="14.25" customHeight="1">
      <c r="A115" s="125"/>
      <c r="B115" s="136"/>
      <c r="C115" s="130"/>
      <c r="D115" s="73" t="s">
        <v>37</v>
      </c>
      <c r="E115" s="71"/>
      <c r="F115" s="71">
        <v>1000</v>
      </c>
      <c r="G115" s="67"/>
      <c r="H115" s="57">
        <f t="shared" si="17"/>
        <v>1000</v>
      </c>
      <c r="I115" s="93">
        <v>1000</v>
      </c>
      <c r="J115" s="98">
        <f>I115/F115*100%</f>
        <v>1</v>
      </c>
      <c r="K115" s="39"/>
      <c r="L115" s="20">
        <f t="shared" si="24"/>
        <v>1000</v>
      </c>
      <c r="M115" s="33">
        <v>1000</v>
      </c>
      <c r="N115" s="20"/>
      <c r="O115" s="8"/>
      <c r="P115" s="32"/>
      <c r="Q115" s="32"/>
      <c r="R115" s="8"/>
      <c r="S115" s="27"/>
      <c r="T115" s="27"/>
      <c r="U115" s="27"/>
    </row>
    <row r="116" spans="1:21" ht="14.25" customHeight="1">
      <c r="A116" s="125"/>
      <c r="B116" s="136"/>
      <c r="C116" s="130"/>
      <c r="D116" s="69" t="s">
        <v>35</v>
      </c>
      <c r="E116" s="70"/>
      <c r="F116" s="71">
        <v>10634</v>
      </c>
      <c r="G116" s="67"/>
      <c r="H116" s="57">
        <f t="shared" si="17"/>
        <v>1000</v>
      </c>
      <c r="I116" s="93">
        <v>1000</v>
      </c>
      <c r="J116" s="98">
        <f t="shared" si="25"/>
        <v>9.4037991348504796E-2</v>
      </c>
      <c r="K116" s="39"/>
      <c r="L116" s="20">
        <f t="shared" si="24"/>
        <v>1000</v>
      </c>
      <c r="M116" s="8">
        <v>1000</v>
      </c>
      <c r="N116" s="8"/>
      <c r="O116" s="8"/>
      <c r="P116" s="32"/>
      <c r="Q116" s="32"/>
      <c r="R116" s="8"/>
      <c r="S116" s="27"/>
      <c r="T116" s="27"/>
      <c r="U116" s="27"/>
    </row>
    <row r="117" spans="1:21" ht="12.75" customHeight="1">
      <c r="A117" s="125"/>
      <c r="B117" s="136"/>
      <c r="C117" s="130"/>
      <c r="D117" s="69" t="s">
        <v>12</v>
      </c>
      <c r="E117" s="70"/>
      <c r="F117" s="71">
        <v>12300</v>
      </c>
      <c r="G117" s="67"/>
      <c r="H117" s="57">
        <f t="shared" si="17"/>
        <v>12284.68</v>
      </c>
      <c r="I117" s="93">
        <v>12284.68</v>
      </c>
      <c r="J117" s="98">
        <f t="shared" si="25"/>
        <v>0.99875447154471542</v>
      </c>
      <c r="K117" s="39"/>
      <c r="L117" s="20">
        <f t="shared" si="24"/>
        <v>12284.68</v>
      </c>
      <c r="M117" s="8">
        <v>1000</v>
      </c>
      <c r="N117" s="8">
        <v>54.78</v>
      </c>
      <c r="O117" s="8">
        <v>11229.9</v>
      </c>
      <c r="P117" s="34"/>
      <c r="Q117" s="34"/>
      <c r="R117" s="35"/>
      <c r="S117" s="27"/>
      <c r="T117" s="27"/>
      <c r="U117" s="27"/>
    </row>
    <row r="118" spans="1:21" ht="12.75" customHeight="1">
      <c r="A118" s="126"/>
      <c r="B118" s="137"/>
      <c r="C118" s="131"/>
      <c r="D118" s="48"/>
      <c r="E118" s="74">
        <f>E6+E29+E32+E68+E79+E84</f>
        <v>224434</v>
      </c>
      <c r="F118" s="75">
        <f>SUM(F89+F21+F66)</f>
        <v>290406</v>
      </c>
      <c r="G118" s="67">
        <f>E118+F118</f>
        <v>514840</v>
      </c>
      <c r="H118" s="76">
        <f>H6+H28+H65+H68+H78+H32</f>
        <v>368590.74</v>
      </c>
      <c r="I118" s="90">
        <v>368590.74</v>
      </c>
      <c r="J118" s="96">
        <f>I118/G118*100%</f>
        <v>0.71593260041954776</v>
      </c>
      <c r="L118" s="42"/>
      <c r="P118" s="26"/>
    </row>
    <row r="119" spans="1:21">
      <c r="O119" s="21"/>
      <c r="P119" s="26"/>
    </row>
  </sheetData>
  <mergeCells count="14">
    <mergeCell ref="C90:C118"/>
    <mergeCell ref="A2:G2"/>
    <mergeCell ref="A21:A23"/>
    <mergeCell ref="B21:B23"/>
    <mergeCell ref="C22:C23"/>
    <mergeCell ref="A33:A64"/>
    <mergeCell ref="B33:B64"/>
    <mergeCell ref="C34:C48"/>
    <mergeCell ref="C50:C64"/>
    <mergeCell ref="A69:A77"/>
    <mergeCell ref="B69:B77"/>
    <mergeCell ref="A79:A118"/>
    <mergeCell ref="B80:B81"/>
    <mergeCell ref="B84:B11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zoomScale="96" zoomScaleNormal="96" workbookViewId="0">
      <selection activeCell="D23" sqref="D23"/>
    </sheetView>
  </sheetViews>
  <sheetFormatPr defaultColWidth="8.75" defaultRowHeight="14.25"/>
  <cols>
    <col min="1" max="1" width="6" style="6" customWidth="1"/>
    <col min="2" max="2" width="7.375" style="6" customWidth="1"/>
    <col min="3" max="3" width="8.75" style="6"/>
    <col min="4" max="4" width="20.375" style="6" customWidth="1"/>
    <col min="5" max="5" width="14" style="6" customWidth="1"/>
    <col min="6" max="6" width="11.875" style="6" customWidth="1"/>
    <col min="7" max="7" width="10.875" style="6" customWidth="1"/>
    <col min="8" max="8" width="10.875" style="14" hidden="1" customWidth="1"/>
    <col min="9" max="9" width="10.875" style="23" customWidth="1"/>
    <col min="10" max="10" width="10.25" style="17" customWidth="1"/>
    <col min="11" max="11" width="8.75" style="6"/>
    <col min="12" max="12" width="9.875" style="6" bestFit="1" customWidth="1"/>
    <col min="13" max="16" width="8.75" style="6"/>
    <col min="17" max="16384" width="8.75" style="1"/>
  </cols>
  <sheetData>
    <row r="1" spans="1:19" ht="23.2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4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8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5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5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4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s="3" customFormat="1" ht="1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s="3" customFormat="1" ht="1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s="3" customFormat="1" ht="1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s="3" customFormat="1" ht="1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s="3" customFormat="1" ht="1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s="3" customFormat="1" ht="1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s="4" customFormat="1" ht="1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1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54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53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73.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78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99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65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66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49.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18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7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2" customFormat="1" ht="18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8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2" customFormat="1" ht="16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7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7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20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8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7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7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2" customFormat="1" ht="17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6.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8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8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9.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9.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9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s="2" customFormat="1" ht="17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9.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s="2" customFormat="1" ht="19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9.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9.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9.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9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9.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s="2" customFormat="1" ht="19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9.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ht="19.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19.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ht="19.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19.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ht="19.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9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s="2" customFormat="1" ht="1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1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ht="1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ht="1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1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ht="1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ht="1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1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s="2" customFormat="1" ht="1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s="2" customFormat="1" ht="1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ht="1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ht="1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ht="1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ht="1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ht="16.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ht="16.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ht="16.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19" ht="16.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19" ht="16.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19" ht="16.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ht="16.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19" ht="16.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s="2" customFormat="1" ht="16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ht="16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19" s="2" customFormat="1" ht="16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19" ht="16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19" ht="16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19" ht="16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ht="16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ht="16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1:19" ht="16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1:19" s="2" customFormat="1" ht="16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1:19" s="2" customFormat="1" ht="16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1:19" s="2" customFormat="1" ht="16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1:19" s="2" customFormat="1" ht="16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spans="1:19" ht="16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1:19" ht="16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spans="1:19" s="2" customFormat="1" ht="16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ht="16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1:19" ht="16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1:19" ht="16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1:19" ht="1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1:19" ht="1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ht="1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ht="15">
      <c r="M121" s="21"/>
      <c r="N121" s="22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31-12-2017 !</vt:lpstr>
      <vt:lpstr>31-12-2017</vt:lpstr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2018-03-27T12:22:16Z</cp:lastPrinted>
  <dcterms:created xsi:type="dcterms:W3CDTF">2015-10-06T07:22:52Z</dcterms:created>
  <dcterms:modified xsi:type="dcterms:W3CDTF">2018-03-27T12:22:19Z</dcterms:modified>
</cp:coreProperties>
</file>