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1360" windowHeight="9975"/>
  </bookViews>
  <sheets>
    <sheet name="zest. wg. wniosków" sheetId="1" r:id="rId1"/>
    <sheet name="zest. rozdziałami z gr" sheetId="2" r:id="rId2"/>
    <sheet name="zest. rozdz. w zł" sheetId="3" r:id="rId3"/>
    <sheet name="zestawienie do uchwały" sheetId="4" r:id="rId4"/>
  </sheets>
  <definedNames>
    <definedName name="_GoBack" localSheetId="0">'zest. wg. wniosków'!$A$9</definedName>
  </definedNames>
  <calcPr calcId="145621"/>
</workbook>
</file>

<file path=xl/calcChain.xml><?xml version="1.0" encoding="utf-8"?>
<calcChain xmlns="http://schemas.openxmlformats.org/spreadsheetml/2006/main">
  <c r="J14" i="1" l="1"/>
  <c r="I90" i="1"/>
  <c r="J90" i="1"/>
  <c r="F81" i="4" l="1"/>
  <c r="F10" i="4"/>
  <c r="F5" i="4" s="1"/>
  <c r="E79" i="4"/>
  <c r="E78" i="4" s="1"/>
  <c r="E73" i="4"/>
  <c r="E71" i="4"/>
  <c r="E68" i="4"/>
  <c r="E65" i="4"/>
  <c r="E61" i="4"/>
  <c r="E59" i="4"/>
  <c r="E56" i="4"/>
  <c r="E55" i="4" s="1"/>
  <c r="G55" i="4" s="1"/>
  <c r="E40" i="4"/>
  <c r="E26" i="4"/>
  <c r="E20" i="4"/>
  <c r="E19" i="4" s="1"/>
  <c r="F19" i="4"/>
  <c r="E6" i="4"/>
  <c r="E5" i="4" s="1"/>
  <c r="F11" i="3"/>
  <c r="F10" i="3" s="1"/>
  <c r="F5" i="3" s="1"/>
  <c r="F83" i="3"/>
  <c r="F82" i="3" s="1"/>
  <c r="F20" i="3"/>
  <c r="E6" i="3"/>
  <c r="E62" i="3"/>
  <c r="E69" i="3"/>
  <c r="K163" i="1"/>
  <c r="J22" i="1"/>
  <c r="N112" i="3"/>
  <c r="M112" i="3"/>
  <c r="L112" i="3"/>
  <c r="E80" i="3"/>
  <c r="E74" i="3"/>
  <c r="E72" i="3"/>
  <c r="E66" i="3"/>
  <c r="E60" i="3"/>
  <c r="E57" i="3"/>
  <c r="E56" i="3" s="1"/>
  <c r="G56" i="3" s="1"/>
  <c r="E41" i="3"/>
  <c r="E27" i="3"/>
  <c r="E21" i="3"/>
  <c r="M112" i="2"/>
  <c r="L113" i="2" s="1"/>
  <c r="L114" i="2" s="1"/>
  <c r="N112" i="2"/>
  <c r="E70" i="2"/>
  <c r="E68" i="2" s="1"/>
  <c r="E64" i="2" s="1"/>
  <c r="G64" i="2" s="1"/>
  <c r="L112" i="2"/>
  <c r="I44" i="1"/>
  <c r="E83" i="2"/>
  <c r="E82" i="2" s="1"/>
  <c r="F79" i="2" s="1"/>
  <c r="E80" i="2"/>
  <c r="E79" i="2" s="1"/>
  <c r="G79" i="2" s="1"/>
  <c r="E74" i="2"/>
  <c r="E72" i="2"/>
  <c r="E71" i="2" s="1"/>
  <c r="G71" i="2" s="1"/>
  <c r="E65" i="2"/>
  <c r="E62" i="2"/>
  <c r="E56" i="2"/>
  <c r="G56" i="2" s="1"/>
  <c r="E57" i="2"/>
  <c r="E41" i="2"/>
  <c r="E27" i="2"/>
  <c r="E26" i="2" s="1"/>
  <c r="G26" i="2" s="1"/>
  <c r="E24" i="2"/>
  <c r="F20" i="2" s="1"/>
  <c r="E21" i="2"/>
  <c r="E6" i="2"/>
  <c r="E11" i="2"/>
  <c r="E61" i="2"/>
  <c r="E60" i="2" s="1"/>
  <c r="E59" i="2" s="1"/>
  <c r="G59" i="2" s="1"/>
  <c r="E20" i="2" l="1"/>
  <c r="F109" i="3"/>
  <c r="G19" i="4"/>
  <c r="E58" i="4"/>
  <c r="G58" i="4" s="1"/>
  <c r="F106" i="4"/>
  <c r="E64" i="4"/>
  <c r="G64" i="4" s="1"/>
  <c r="E70" i="4"/>
  <c r="G70" i="4" s="1"/>
  <c r="G5" i="4"/>
  <c r="E25" i="4"/>
  <c r="G25" i="4" s="1"/>
  <c r="G78" i="4"/>
  <c r="E20" i="3"/>
  <c r="G20" i="3" s="1"/>
  <c r="E5" i="3"/>
  <c r="G5" i="3" s="1"/>
  <c r="E79" i="3"/>
  <c r="E65" i="3"/>
  <c r="G65" i="3" s="1"/>
  <c r="E26" i="3"/>
  <c r="G26" i="3" s="1"/>
  <c r="E71" i="3"/>
  <c r="G71" i="3" s="1"/>
  <c r="L113" i="3"/>
  <c r="L114" i="3" s="1"/>
  <c r="E59" i="3"/>
  <c r="G59" i="3" s="1"/>
  <c r="G109" i="2"/>
  <c r="E10" i="2"/>
  <c r="C22" i="1"/>
  <c r="C14" i="1"/>
  <c r="I155" i="1"/>
  <c r="J149" i="1"/>
  <c r="I149" i="1"/>
  <c r="C149" i="1"/>
  <c r="J113" i="1"/>
  <c r="I113" i="1"/>
  <c r="C113" i="1"/>
  <c r="C90" i="1"/>
  <c r="J74" i="1"/>
  <c r="I74" i="1"/>
  <c r="C74" i="1"/>
  <c r="C61" i="1"/>
  <c r="I61" i="1"/>
  <c r="J61" i="1"/>
  <c r="I162" i="1"/>
  <c r="I158" i="1"/>
  <c r="I146" i="1"/>
  <c r="I141" i="1"/>
  <c r="I135" i="1"/>
  <c r="I127" i="1"/>
  <c r="I123" i="1"/>
  <c r="I119" i="1"/>
  <c r="I108" i="1"/>
  <c r="I104" i="1"/>
  <c r="I93" i="1"/>
  <c r="I80" i="1"/>
  <c r="I72" i="1"/>
  <c r="I66" i="1"/>
  <c r="I56" i="1"/>
  <c r="I36" i="1"/>
  <c r="I49" i="1"/>
  <c r="I26" i="1"/>
  <c r="I22" i="1"/>
  <c r="I14" i="1"/>
  <c r="I33" i="1"/>
  <c r="J33" i="1"/>
  <c r="C33" i="1"/>
  <c r="C162" i="1"/>
  <c r="J162" i="1"/>
  <c r="J158" i="1"/>
  <c r="C155" i="1"/>
  <c r="J155" i="1"/>
  <c r="C146" i="1"/>
  <c r="J146" i="1"/>
  <c r="J141" i="1"/>
  <c r="J135" i="1"/>
  <c r="J127" i="1"/>
  <c r="J123" i="1"/>
  <c r="C49" i="1"/>
  <c r="J49" i="1"/>
  <c r="J119" i="1"/>
  <c r="J108" i="1"/>
  <c r="C108" i="1"/>
  <c r="J104" i="1"/>
  <c r="J93" i="1"/>
  <c r="J80" i="1"/>
  <c r="C72" i="1"/>
  <c r="J72" i="1"/>
  <c r="D66" i="1"/>
  <c r="J66" i="1"/>
  <c r="C56" i="1"/>
  <c r="J56" i="1"/>
  <c r="J44" i="1"/>
  <c r="C44" i="1"/>
  <c r="J36" i="1"/>
  <c r="J26" i="1"/>
  <c r="C158" i="1"/>
  <c r="C141" i="1"/>
  <c r="C135" i="1"/>
  <c r="C127" i="1"/>
  <c r="C123" i="1"/>
  <c r="C119" i="1"/>
  <c r="C104" i="1"/>
  <c r="C93" i="1"/>
  <c r="C80" i="1"/>
  <c r="C36" i="1"/>
  <c r="D26" i="1"/>
  <c r="E5" i="2" l="1"/>
  <c r="E109" i="2" s="1"/>
  <c r="F5" i="2"/>
  <c r="F109" i="2" s="1"/>
  <c r="G79" i="3"/>
  <c r="E109" i="3"/>
  <c r="G109" i="3" s="1"/>
  <c r="J163" i="1"/>
  <c r="I163" i="1"/>
  <c r="H163" i="1"/>
  <c r="E106" i="4"/>
  <c r="G106" i="4" s="1"/>
</calcChain>
</file>

<file path=xl/sharedStrings.xml><?xml version="1.0" encoding="utf-8"?>
<sst xmlns="http://schemas.openxmlformats.org/spreadsheetml/2006/main" count="490" uniqueCount="167">
  <si>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</si>
  <si>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</si>
  <si>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</si>
  <si>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</si>
  <si>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</si>
  <si>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</si>
  <si>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</si>
  <si>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</si>
  <si>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</si>
  <si>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</si>
  <si>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</si>
  <si>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 xml:space="preserve"> Na przykład:</t>
  </si>
  <si>
    <t>Sołectwo</t>
  </si>
  <si>
    <t>kwota wydatku bieżącego</t>
  </si>
  <si>
    <t>kwota wydatku majątkowego</t>
  </si>
  <si>
    <t>Razem</t>
  </si>
  <si>
    <t>Budowa świetlicy kulturalno - oświatowej na działce gminnej nr 113/14 w Baldramie - wykonanie dokumentacji projektowej</t>
  </si>
  <si>
    <t>Remont dróg gminnych w sołectwie Baldram</t>
  </si>
  <si>
    <t>Festyn integracyjny dla mieszkańców sołectwa Baldram - Dzień Dziecka</t>
  </si>
  <si>
    <t>Utwardzenie nawierzchni altany</t>
  </si>
  <si>
    <t>Budowa paleniska</t>
  </si>
  <si>
    <t>Zakup piłkochwytów i montaż przy boisku do piłki nożnej od strony Zielonej Szkoły</t>
  </si>
  <si>
    <t>Spotkanie integracyjne dla mieszkańców sołectwa Brachlewo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</si>
  <si>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</si>
  <si>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</si>
  <si>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</si>
  <si>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</si>
  <si>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</si>
  <si>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</si>
  <si>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</si>
  <si>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</si>
  <si>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</si>
  <si>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</si>
  <si>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</si>
  <si>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</si>
  <si>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</si>
  <si>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</si>
  <si>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</si>
  <si>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</si>
  <si>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</si>
  <si>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</si>
  <si>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</si>
  <si>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</si>
  <si>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</si>
  <si>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</si>
  <si>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</si>
  <si>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</si>
  <si>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</si>
  <si>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Obudowanie deskami dwóch ścian wiaty znajdującej się na terenie rekreacyjnym</t>
  </si>
  <si>
    <t>Organizacja wyjazdu dzieci z sołectwa Dubiel na seans filmowy do kina</t>
  </si>
  <si>
    <t>Zakup i montaż drewnianej altany</t>
  </si>
  <si>
    <t>Budowa utwardzenia nawierzchni pod altaną</t>
  </si>
  <si>
    <t>Spotkanie integracyjne dla mieszkańców sołectwa Gniewskie Pole</t>
  </si>
  <si>
    <t>Spotkanie integracyjne dla mieszkańców sołectwa Górki</t>
  </si>
  <si>
    <t>Spotkanie integracyjne dla mieszkańców sołectwa Gurcz</t>
  </si>
  <si>
    <t>Festyn integracyjny dla mieszkańców sołectwa Janowo</t>
  </si>
  <si>
    <t>Zakup i montaż ławek</t>
  </si>
  <si>
    <t>Utwardzenie nawierzchni przed sceną na placu zabaw</t>
  </si>
  <si>
    <t>Zakup sprzętu sportowego dla mieszkańców w celu gry w piłkę nożną</t>
  </si>
  <si>
    <t>Uzupełnienie oświetlenia na ulicy Ceglanej w Korzeniewie</t>
  </si>
  <si>
    <t>Zagospodarowanie terenu na cele rekreacyjno - sportowe przy placu zabaw w Lipiankach</t>
  </si>
  <si>
    <t>Zakup i montaż altany drewnianej</t>
  </si>
  <si>
    <t>Budowa drewnianego pomostu</t>
  </si>
  <si>
    <t>Huśtawka</t>
  </si>
  <si>
    <t>Zakup nasadzeń wraz z posadzeniem materiału roślinnego</t>
  </si>
  <si>
    <t>Zakup materiałów i uszycie strojów ludowych</t>
  </si>
  <si>
    <t>Zagospodarowanie przestrzeni publicznej dla celów rekracyjno - sportowych sołectwa na działce gminnej nr 260</t>
  </si>
  <si>
    <t>Organizacja cyklu imprez integracyjnych</t>
  </si>
  <si>
    <t>Zakup i montaż wiaty</t>
  </si>
  <si>
    <t>Utwardzenie nawierzchni pod altaną</t>
  </si>
  <si>
    <t>Zagospodarowanie przestrzeni publicznej dla celów rekreacyjno - sportowych sołectwa na placu zabaw</t>
  </si>
  <si>
    <t>Ławki i stoły</t>
  </si>
  <si>
    <t>Zakup i montaż wiaty przystankowej</t>
  </si>
  <si>
    <t>Zagospodarowanie przestrzeni publicznej dla celów rekreacyjno - sportowych sołectwa</t>
  </si>
  <si>
    <t>Ławostoły</t>
  </si>
  <si>
    <t>Realizacja dokumentacji projektowej</t>
  </si>
  <si>
    <t>Remont dróg gminnych w sołectwie Rakowice</t>
  </si>
  <si>
    <t>Festyn integracyjny dla mieszkańców sołectwa</t>
  </si>
  <si>
    <t>Zakup i montaż grilla</t>
  </si>
  <si>
    <t>Festyn integracyjny dla mieszkańców sołectwa Rozpędziny</t>
  </si>
  <si>
    <t>Zakup i montaż sześciokąta wielofunkcyjnego</t>
  </si>
  <si>
    <t>Utwardzenie nawierzchni na działce gminnej nr 384/1 przy osiedlu mieszkalnym</t>
  </si>
  <si>
    <t>Festyn integracyjny dla mieszkańców sołectwa Tychnowy</t>
  </si>
  <si>
    <t>plan</t>
  </si>
  <si>
    <t>Doposażenie placu  zabaw</t>
  </si>
  <si>
    <t>Spotkanie integracyjne dla mieszkańców sołectwa Bronno</t>
  </si>
  <si>
    <t>Wyposażenie altany: stoły i ławki</t>
  </si>
  <si>
    <t>Grill</t>
  </si>
  <si>
    <t>Zagospodarowanie terenu poprzez wyrównanie oraz posianie trawy przy siłowni napowietrzenej</t>
  </si>
  <si>
    <t>Kosze na odpady na obiektach rekreacyjnych</t>
  </si>
  <si>
    <t>Spotkanie integracyjne dla mieszkańców sołectwa Licze</t>
  </si>
  <si>
    <t>Utwardzenie placu pod altaną</t>
  </si>
  <si>
    <t>Wykonanie dokumentacji projektowej</t>
  </si>
  <si>
    <t>RAZEM</t>
  </si>
  <si>
    <t>Rozbudowa placu zabaw w Szałwinku</t>
  </si>
  <si>
    <t xml:space="preserve">Budowa miejsc postojowych dla samochodów osobowych na działce geodezyjnej nr 298/1 w Rakowcu                        </t>
  </si>
  <si>
    <t>Zagospodarowanie przestrzeni publicznej dla celów rekreacyjno sportowych</t>
  </si>
  <si>
    <t xml:space="preserve">Baldram - Budowa śwetlicy kulturalno -oświatowej - dokumentacj projektowa </t>
  </si>
  <si>
    <t>Dankowo - wykonanie projektu oświetlenia ulicznego</t>
  </si>
  <si>
    <t>Gurcz- uzupełnienie oświeltenia na placu zabaw</t>
  </si>
  <si>
    <t>Korzeniewo - uzupełnieni oświetlenia na ulicy Ceglanej w Korzeniewie</t>
  </si>
  <si>
    <t>Pawlice - zakup i montaż wiaty przystankowej</t>
  </si>
  <si>
    <t xml:space="preserve">wysokość naliczonego Funduszu </t>
  </si>
  <si>
    <t>kwota wg. wniosków</t>
  </si>
  <si>
    <t xml:space="preserve">Dankowo </t>
  </si>
  <si>
    <t xml:space="preserve">Korzeniewo </t>
  </si>
  <si>
    <t>Zestawienie zbiorcze funduszu sołeckiego według klasyfikacji budżetowej</t>
  </si>
  <si>
    <t>Zakup i montaż drewnianej altany wraz    z wyposażeniem w ławostoły</t>
  </si>
  <si>
    <t>Zagospodarowanie przestrzeni publicznej dla celów rekreacyjno - sportowych sołectwa Nowy Dwór                      i Grabówko na działce gminnej nr 69/1, obręb Grabówko</t>
  </si>
  <si>
    <t>Zakup i montaż drewnianej altany               dz. Nr 240/3</t>
  </si>
  <si>
    <t>Zakup wyposażenia do świetlicy kulturalno - oświatowej             w Lipiankach</t>
  </si>
  <si>
    <t>Budowa nawierzchni drewnianej pod altaną</t>
  </si>
  <si>
    <t>Budowa drewnianej altany wraz               z wyposażeniem</t>
  </si>
  <si>
    <t>Rozbudowanie terenu na cele rekreacyjno - sportowe na działce gminnej nr 113/14 w Baldramie o element siłowni napowietrznej</t>
  </si>
  <si>
    <t>Zagospodarowanie przestrzeni publicznej dla celów rekreacyjno sportowych sołectwa na dz. nr 134/1</t>
  </si>
  <si>
    <t>Zakup i montaż zjazdu liniowego na placu zabaw w Szałwinku</t>
  </si>
  <si>
    <t>Rady Gminy Kwidzyn</t>
  </si>
  <si>
    <t>Rozbudowa terenu placu zabaw w Kamionce o urządzenia siłowni i zabawki</t>
  </si>
  <si>
    <t>Wyposażenie: stoły i ławki</t>
  </si>
  <si>
    <t>Wykonanie projektu oświetlenia ulicznego dla ulic: Szafirowa, Storczykowa, Jaśminowa</t>
  </si>
  <si>
    <t>Doposażenie placu  zabaw: huśtawka oraz zjeżdżalnia</t>
  </si>
  <si>
    <t>Zakup i montaż tablicy ogłoszeń w Brokowie (Górnym)</t>
  </si>
  <si>
    <t>Utwardzenie placu pod grillem</t>
  </si>
  <si>
    <t>Urządzenie miejsca wypoczynku dla mieszkańców sołectwa Mareza Osiedle</t>
  </si>
  <si>
    <t>Budowa miejsc postojowych dla samochodów osobowych na działce geodezyjnej nr 298/1 w Rakowcu                             (Przedsięwzięcie wspólne: sołectwo Licze - 2500,00; sołectwo Bronno - 2500,00; sołectwo Rakowice -1 000,00; sołectwo Rakowiec - 30 968,44)</t>
  </si>
  <si>
    <t>Ogólnodostępne miejsce rekreacyjno - wypoczynkowe przy boisku w Brachlewie</t>
  </si>
  <si>
    <t>Organizacja pikniku sołeckiego</t>
  </si>
  <si>
    <t>Zagospodarowanie przestrzeni publicznej dla celów rekracyjno - sportowych sołectwa Janowo na działce nr 118/1</t>
  </si>
  <si>
    <t>Utwardzenie nawierzchni  pod altaną</t>
  </si>
  <si>
    <t xml:space="preserve">Zakup i montaż grilla </t>
  </si>
  <si>
    <t>Oczyszczenie stawu, wykonanie nasadzeń, pielęgnacja istniejących roślin</t>
  </si>
  <si>
    <t>Budowa nawierzchni pod altaną z płytek</t>
  </si>
  <si>
    <t>Budowa nawierzchni pod altaną</t>
  </si>
  <si>
    <t>Zagospodarowanie przestrzeni publicznej dla celów rekreacyjno - sportowych sołectwa na dz. 165 i 166</t>
  </si>
  <si>
    <t>Zagospodarowanie przestrzeni publicznej dla celów rekreacyjno-sportowych sołectwa na działce nr 73</t>
  </si>
  <si>
    <t>Budowa miejsc postojowych dla samochodów osobowych na działce geodezyjnej nr 298/1 w Rakowcu                             (Przedsięwzięcie wspólne: sołectwo Licze - 2 500,00;  sołectwo Bronno -      2 500,00; sołectwo Rakowice -1 000,00; sołectwo Rakowiec - 30 968,44)</t>
  </si>
  <si>
    <t>Zakup i ustawienie piłkochwytów na boisku wiejskim</t>
  </si>
  <si>
    <t>Zagospodarowanie przestrzeni publicznej dla celów rekreacyjno - sportowych sołectwa Nowy Dwór                          i Grabówko na działce gminnej nr 69/1, obręb Grabówko</t>
  </si>
  <si>
    <t>Zagospodarowanie przestrzeni publicznej dla celów rekreacyjno - sportowych sołectwa dz. nr 605/1</t>
  </si>
  <si>
    <t>Zakup i montaż wyposażenia wiaty (ławki i stoły)</t>
  </si>
  <si>
    <t>Zagospodarowanie przestrzeni publicznej dla celów rekreacyjno - sportowych przy boisku wiejskim                 i świetlicy w Dubielu</t>
  </si>
  <si>
    <t xml:space="preserve">Zakup i montaż altany </t>
  </si>
  <si>
    <t>Wyposażenie: ławki i stoły</t>
  </si>
  <si>
    <t>Organizacja festynu integracyjnego dla mieszkańców wsi</t>
  </si>
  <si>
    <t>Zagospodarowanie przestrzeni publicznej dla celów rekreacyjno - sportowych przy boisku w Górkach</t>
  </si>
  <si>
    <t>Zagospodarowanie przestrzeni publicznej dla celów rekreacyjno - sportowych na placu zabaw w sołectwie Korzeniewo</t>
  </si>
  <si>
    <t>Zakup i montaż elementów siłowni zewnętrznej - podwójny (wioślarz)</t>
  </si>
  <si>
    <t>Przygotowanie gruntu, zakup i montaż zestawu zabawkowego</t>
  </si>
  <si>
    <t>Zakup ław i stołów</t>
  </si>
  <si>
    <t xml:space="preserve">Zagospodarowanie przestrzeni publicznej dla celów rekreacyjno - sportowych sołectwa Bronno w pobliżu placu zabaw </t>
  </si>
  <si>
    <t>Doposażenie placu zabaw dz. Nr 276/13</t>
  </si>
  <si>
    <t>Wykonanie dokumentacji projektowej dotyczącej zagospodarowania przestrzeni publicznej dla celów rekreacyjno - sportowych na placu zbaw w sołectwie Gurcz</t>
  </si>
  <si>
    <t>Utwardzenie drogi gminnej</t>
  </si>
  <si>
    <t xml:space="preserve">Wykonanie utwardzenia nawierzchni  pod wiatę </t>
  </si>
  <si>
    <t xml:space="preserve">Zakup i montaż wiaty </t>
  </si>
  <si>
    <t xml:space="preserve">Zakup i montaż stojaków do rowerów na boisku wiejskim i przy świetlicy </t>
  </si>
  <si>
    <t>Zagospodarowanie przestrzeni publicznej dla celów rekreacyjno - sportowych sołectwa przy boisku do gry w piłkę nożną</t>
  </si>
  <si>
    <t xml:space="preserve">Zakup i montaż tablicy do gry                     w koszykówkę </t>
  </si>
  <si>
    <t>Wyposażenie: stoły i ławy</t>
  </si>
  <si>
    <t xml:space="preserve">ZESTAWIENIE WYDATKÓW w ramach Funduszu Sołeckiego                  </t>
  </si>
  <si>
    <t xml:space="preserve">Zagospodarowanie przestrzeni publicznej dla celów rekreacyjno - sportowych sołectwa na działce nr 66/1             </t>
  </si>
  <si>
    <t>Zakup i montaż tablic ogłoszeniowych na terenie sołectwa Brachlewo</t>
  </si>
  <si>
    <t>Remont drogi gminnej w sołectwie Obory</t>
  </si>
  <si>
    <t>Organizacja konkurencji sportowej dla dzieci</t>
  </si>
  <si>
    <t>Załącznik Nr 8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</si>
  <si>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8 września 2016r.</t>
    </r>
  </si>
  <si>
    <t>do Uchwały nr XXIX/183/16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</si>
</sst>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/>
    <xf numFmtId="4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4" fontId="3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4" fontId="6" fillId="0" borderId="1" xfId="0" applyNumberFormat="1" applyFont="1" applyBorder="1"/>
    <xf numFmtId="0" fontId="0" fillId="0" borderId="1" xfId="0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4" fontId="0" fillId="0" borderId="0" xfId="0" applyNumberFormat="1" applyBorder="1"/>
    <xf numFmtId="4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/>
    <xf numFmtId="4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3" fillId="0" borderId="7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4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workbookViewId="0">
      <pane xSplit="4" ySplit="8" topLeftCell="E150" activePane="bottomRight" state="frozen"/>
      <selection pane="topRight" activeCell="E1" sqref="E1"/>
      <selection pane="bottomLeft" activeCell="A9" sqref="A9"/>
      <selection pane="bottomRight" activeCell="M152" sqref="M152"/>
    </sheetView>
  </sheetViews>
  <sheetFormatPr defaultRowHeight="15"/>
  <cols>
    <col min="1" max="1" width="3" style="46" customWidth="1"/>
    <col min="2" max="2" width="13.625" style="16" customWidth="1"/>
    <col min="3" max="3" width="16.375" style="48" customWidth="1"/>
    <col min="4" max="4" width="30.75" style="49" customWidth="1"/>
    <col min="5" max="5" width="5.25" style="66" customWidth="1"/>
    <col min="6" max="6" width="6.625" style="66" customWidth="1"/>
    <col min="7" max="7" width="5.25" style="66" customWidth="1"/>
    <col min="8" max="8" width="9.75" style="69" customWidth="1"/>
    <col min="9" max="9" width="10" style="69" customWidth="1"/>
    <col min="10" max="10" width="9.625" style="67" customWidth="1"/>
    <col min="11" max="11" width="10.375" style="68" customWidth="1"/>
    <col min="13" max="13" width="8.75" customWidth="1"/>
    <col min="14" max="14" width="14.75" customWidth="1"/>
  </cols>
  <sheetData>
    <row r="1" spans="1:14" ht="15" customHeight="1">
      <c r="A1" s="4"/>
      <c r="B1" s="18"/>
      <c r="D1" s="48"/>
      <c r="H1" s="174" t="s">
        <v>164</v>
      </c>
      <c r="I1" s="174"/>
    </row>
    <row r="2" spans="1:14">
      <c r="A2" s="4"/>
      <c r="B2" s="18"/>
      <c r="D2" s="48"/>
      <c r="H2" s="174" t="s">
        <v>166</v>
      </c>
      <c r="I2" s="174"/>
      <c r="J2" s="185"/>
    </row>
    <row r="3" spans="1:14">
      <c r="A3" s="4"/>
      <c r="B3" s="18"/>
      <c r="D3" s="48"/>
      <c r="H3" s="174" t="s">
        <v>116</v>
      </c>
      <c r="I3" s="174"/>
    </row>
    <row r="4" spans="1:14">
      <c r="A4" s="4"/>
      <c r="B4" s="18"/>
      <c r="D4" s="48"/>
      <c r="H4" s="174" t="s">
        <v>165</v>
      </c>
      <c r="I4" s="174"/>
    </row>
    <row r="5" spans="1:14">
      <c r="A5" s="95" t="s">
        <v>159</v>
      </c>
    </row>
    <row r="6" spans="1:14">
      <c r="A6" s="45"/>
    </row>
    <row r="7" spans="1:14">
      <c r="A7" s="45"/>
    </row>
    <row r="8" spans="1:14" ht="38.25">
      <c r="A8" s="42" t="s">
        <v>0</v>
      </c>
      <c r="B8" s="42" t="s">
        <v>1</v>
      </c>
      <c r="C8" s="175" t="s">
        <v>2</v>
      </c>
      <c r="D8" s="176"/>
      <c r="E8" s="42" t="s">
        <v>3</v>
      </c>
      <c r="F8" s="42" t="s">
        <v>4</v>
      </c>
      <c r="G8" s="42" t="s">
        <v>5</v>
      </c>
      <c r="H8" s="43" t="s">
        <v>103</v>
      </c>
      <c r="I8" s="43" t="s">
        <v>6</v>
      </c>
      <c r="J8" s="59" t="s">
        <v>83</v>
      </c>
      <c r="K8" s="43" t="s">
        <v>102</v>
      </c>
    </row>
    <row r="9" spans="1:14" ht="43.5" customHeight="1">
      <c r="A9" s="162">
        <v>1</v>
      </c>
      <c r="B9" s="177" t="s">
        <v>7</v>
      </c>
      <c r="C9" s="121" t="s">
        <v>16</v>
      </c>
      <c r="D9" s="122"/>
      <c r="E9" s="61">
        <v>700</v>
      </c>
      <c r="F9" s="61">
        <v>70005</v>
      </c>
      <c r="G9" s="61">
        <v>6050</v>
      </c>
      <c r="H9" s="64">
        <v>9500</v>
      </c>
      <c r="I9" s="64">
        <v>9500</v>
      </c>
      <c r="J9" s="65">
        <v>9500</v>
      </c>
      <c r="K9" s="194"/>
    </row>
    <row r="10" spans="1:14" ht="45.75" customHeight="1">
      <c r="A10" s="163"/>
      <c r="B10" s="178"/>
      <c r="C10" s="121" t="s">
        <v>113</v>
      </c>
      <c r="D10" s="122"/>
      <c r="E10" s="61">
        <v>926</v>
      </c>
      <c r="F10" s="61">
        <v>92695</v>
      </c>
      <c r="G10" s="61">
        <v>6050</v>
      </c>
      <c r="H10" s="64">
        <v>4100</v>
      </c>
      <c r="I10" s="64">
        <v>4100</v>
      </c>
      <c r="J10" s="65">
        <v>4100</v>
      </c>
      <c r="K10" s="195"/>
      <c r="N10" s="38"/>
    </row>
    <row r="11" spans="1:14">
      <c r="A11" s="163"/>
      <c r="B11" s="178"/>
      <c r="C11" s="121" t="s">
        <v>17</v>
      </c>
      <c r="D11" s="122"/>
      <c r="E11" s="61">
        <v>600</v>
      </c>
      <c r="F11" s="61">
        <v>60016</v>
      </c>
      <c r="G11" s="61">
        <v>6050</v>
      </c>
      <c r="H11" s="64">
        <v>4278.51</v>
      </c>
      <c r="I11" s="64">
        <v>4278.51</v>
      </c>
      <c r="J11" s="65">
        <v>4279</v>
      </c>
      <c r="K11" s="195"/>
    </row>
    <row r="12" spans="1:14" ht="23.25" customHeight="1">
      <c r="A12" s="163"/>
      <c r="B12" s="178"/>
      <c r="C12" s="180" t="s">
        <v>18</v>
      </c>
      <c r="D12" s="180"/>
      <c r="E12" s="126">
        <v>750</v>
      </c>
      <c r="F12" s="126">
        <v>75075</v>
      </c>
      <c r="G12" s="61">
        <v>4210</v>
      </c>
      <c r="H12" s="64">
        <v>275</v>
      </c>
      <c r="I12" s="123"/>
      <c r="J12" s="65">
        <v>275</v>
      </c>
      <c r="K12" s="195"/>
    </row>
    <row r="13" spans="1:14" ht="15.75" customHeight="1">
      <c r="A13" s="163"/>
      <c r="B13" s="179"/>
      <c r="C13" s="180"/>
      <c r="D13" s="180"/>
      <c r="E13" s="128"/>
      <c r="F13" s="128"/>
      <c r="G13" s="61">
        <v>4300</v>
      </c>
      <c r="H13" s="64">
        <v>665</v>
      </c>
      <c r="I13" s="125"/>
      <c r="J13" s="65">
        <v>665</v>
      </c>
      <c r="K13" s="199"/>
    </row>
    <row r="14" spans="1:14" ht="14.25" customHeight="1">
      <c r="A14" s="164"/>
      <c r="B14" s="6" t="s">
        <v>8</v>
      </c>
      <c r="C14" s="169">
        <f>SUM(H9:H13)</f>
        <v>18818.510000000002</v>
      </c>
      <c r="D14" s="170"/>
      <c r="E14" s="170"/>
      <c r="F14" s="170"/>
      <c r="G14" s="170"/>
      <c r="H14" s="171"/>
      <c r="I14" s="70">
        <f>SUM(I9:I13)</f>
        <v>17878.510000000002</v>
      </c>
      <c r="J14" s="71">
        <f>SUM(J9:J13)</f>
        <v>18819</v>
      </c>
      <c r="K14" s="72">
        <v>18818.509999999998</v>
      </c>
    </row>
    <row r="15" spans="1:14" ht="35.25" customHeight="1">
      <c r="A15" s="162">
        <v>2</v>
      </c>
      <c r="B15" s="177" t="s">
        <v>9</v>
      </c>
      <c r="C15" s="182" t="s">
        <v>125</v>
      </c>
      <c r="D15" s="63" t="s">
        <v>107</v>
      </c>
      <c r="E15" s="126">
        <v>926</v>
      </c>
      <c r="F15" s="126">
        <v>92695</v>
      </c>
      <c r="G15" s="126">
        <v>6050</v>
      </c>
      <c r="H15" s="123">
        <v>19000</v>
      </c>
      <c r="I15" s="123">
        <v>19000</v>
      </c>
      <c r="J15" s="100">
        <v>19000</v>
      </c>
      <c r="K15" s="194"/>
    </row>
    <row r="16" spans="1:14" ht="19.5" customHeight="1">
      <c r="A16" s="163"/>
      <c r="B16" s="178"/>
      <c r="C16" s="183"/>
      <c r="D16" s="63" t="s">
        <v>19</v>
      </c>
      <c r="E16" s="127"/>
      <c r="F16" s="127"/>
      <c r="G16" s="127"/>
      <c r="H16" s="124"/>
      <c r="I16" s="124"/>
      <c r="J16" s="102"/>
      <c r="K16" s="195"/>
    </row>
    <row r="17" spans="1:11" ht="18" customHeight="1">
      <c r="A17" s="163"/>
      <c r="B17" s="178"/>
      <c r="C17" s="183"/>
      <c r="D17" s="63" t="s">
        <v>20</v>
      </c>
      <c r="E17" s="127"/>
      <c r="F17" s="127"/>
      <c r="G17" s="127"/>
      <c r="H17" s="124"/>
      <c r="I17" s="124"/>
      <c r="J17" s="102"/>
      <c r="K17" s="195"/>
    </row>
    <row r="18" spans="1:11" ht="51.75" customHeight="1">
      <c r="A18" s="163"/>
      <c r="B18" s="178"/>
      <c r="C18" s="183"/>
      <c r="D18" s="63" t="s">
        <v>21</v>
      </c>
      <c r="E18" s="127"/>
      <c r="F18" s="127"/>
      <c r="G18" s="127"/>
      <c r="H18" s="124"/>
      <c r="I18" s="124"/>
      <c r="J18" s="102"/>
      <c r="K18" s="195"/>
    </row>
    <row r="19" spans="1:11" ht="34.5" customHeight="1">
      <c r="A19" s="163"/>
      <c r="B19" s="178"/>
      <c r="C19" s="184"/>
      <c r="D19" s="74" t="s">
        <v>161</v>
      </c>
      <c r="E19" s="128"/>
      <c r="F19" s="128"/>
      <c r="G19" s="128"/>
      <c r="H19" s="125"/>
      <c r="I19" s="125"/>
      <c r="J19" s="101"/>
      <c r="K19" s="195"/>
    </row>
    <row r="20" spans="1:11" ht="15" customHeight="1">
      <c r="A20" s="163"/>
      <c r="B20" s="178"/>
      <c r="C20" s="136" t="s">
        <v>22</v>
      </c>
      <c r="D20" s="137"/>
      <c r="E20" s="181">
        <v>750</v>
      </c>
      <c r="F20" s="181">
        <v>75075</v>
      </c>
      <c r="G20" s="61">
        <v>4210</v>
      </c>
      <c r="H20" s="64">
        <v>455.5</v>
      </c>
      <c r="I20" s="123"/>
      <c r="J20" s="65">
        <v>456</v>
      </c>
      <c r="K20" s="195"/>
    </row>
    <row r="21" spans="1:11" ht="15" customHeight="1">
      <c r="A21" s="163"/>
      <c r="B21" s="179"/>
      <c r="C21" s="138"/>
      <c r="D21" s="139"/>
      <c r="E21" s="181"/>
      <c r="F21" s="181"/>
      <c r="G21" s="61">
        <v>4300</v>
      </c>
      <c r="H21" s="64">
        <v>450</v>
      </c>
      <c r="I21" s="125"/>
      <c r="J21" s="65">
        <v>450</v>
      </c>
      <c r="K21" s="195"/>
    </row>
    <row r="22" spans="1:11" ht="14.25" customHeight="1">
      <c r="A22" s="164"/>
      <c r="B22" s="6" t="s">
        <v>8</v>
      </c>
      <c r="C22" s="106">
        <f>SUM(H15:H21)</f>
        <v>19905.5</v>
      </c>
      <c r="D22" s="107"/>
      <c r="E22" s="107"/>
      <c r="F22" s="107"/>
      <c r="G22" s="107"/>
      <c r="H22" s="108"/>
      <c r="I22" s="70">
        <f>SUM(I15:I21)</f>
        <v>19000</v>
      </c>
      <c r="J22" s="71">
        <f>SUM(J15:J21)</f>
        <v>19906</v>
      </c>
      <c r="K22" s="72">
        <v>19905.5</v>
      </c>
    </row>
    <row r="23" spans="1:11" ht="39" customHeight="1">
      <c r="A23" s="162">
        <v>3</v>
      </c>
      <c r="B23" s="168" t="s">
        <v>10</v>
      </c>
      <c r="C23" s="118" t="s">
        <v>134</v>
      </c>
      <c r="D23" s="92" t="s">
        <v>153</v>
      </c>
      <c r="E23" s="126">
        <v>926</v>
      </c>
      <c r="F23" s="126">
        <v>92695</v>
      </c>
      <c r="G23" s="126">
        <v>6050</v>
      </c>
      <c r="H23" s="123">
        <v>13485.47</v>
      </c>
      <c r="I23" s="123">
        <v>13485.47</v>
      </c>
      <c r="J23" s="100">
        <v>13486</v>
      </c>
      <c r="K23" s="194"/>
    </row>
    <row r="24" spans="1:11" ht="39" customHeight="1">
      <c r="A24" s="163"/>
      <c r="B24" s="168"/>
      <c r="C24" s="119"/>
      <c r="D24" s="92" t="s">
        <v>154</v>
      </c>
      <c r="E24" s="127"/>
      <c r="F24" s="127"/>
      <c r="G24" s="127"/>
      <c r="H24" s="124"/>
      <c r="I24" s="124"/>
      <c r="J24" s="102"/>
      <c r="K24" s="195"/>
    </row>
    <row r="25" spans="1:11" ht="39" customHeight="1">
      <c r="A25" s="163"/>
      <c r="B25" s="168"/>
      <c r="C25" s="120"/>
      <c r="D25" s="79" t="s">
        <v>121</v>
      </c>
      <c r="E25" s="128"/>
      <c r="F25" s="128"/>
      <c r="G25" s="128"/>
      <c r="H25" s="125"/>
      <c r="I25" s="125"/>
      <c r="J25" s="101"/>
      <c r="K25" s="195"/>
    </row>
    <row r="26" spans="1:11" ht="14.25" customHeight="1">
      <c r="A26" s="164"/>
      <c r="B26" s="6" t="s">
        <v>8</v>
      </c>
      <c r="C26" s="50"/>
      <c r="D26" s="169">
        <f>SUM(H23:H25)</f>
        <v>13485.47</v>
      </c>
      <c r="E26" s="170"/>
      <c r="F26" s="170"/>
      <c r="G26" s="170"/>
      <c r="H26" s="171"/>
      <c r="I26" s="70">
        <f>SUM(I23:I25)</f>
        <v>13485.47</v>
      </c>
      <c r="J26" s="71">
        <f>SUM(J23:J25)</f>
        <v>13486</v>
      </c>
      <c r="K26" s="72">
        <v>13485.47</v>
      </c>
    </row>
    <row r="27" spans="1:11" ht="96" customHeight="1">
      <c r="A27" s="165">
        <v>4</v>
      </c>
      <c r="B27" s="141" t="s">
        <v>23</v>
      </c>
      <c r="C27" s="118" t="s">
        <v>135</v>
      </c>
      <c r="D27" s="172" t="s">
        <v>75</v>
      </c>
      <c r="E27" s="112">
        <v>600</v>
      </c>
      <c r="F27" s="112">
        <v>60016</v>
      </c>
      <c r="G27" s="112">
        <v>6050</v>
      </c>
      <c r="H27" s="115">
        <v>2500</v>
      </c>
      <c r="I27" s="115">
        <v>2500</v>
      </c>
      <c r="J27" s="100">
        <v>2500</v>
      </c>
      <c r="K27" s="194"/>
    </row>
    <row r="28" spans="1:11" ht="115.5" customHeight="1">
      <c r="A28" s="166"/>
      <c r="B28" s="141"/>
      <c r="C28" s="120"/>
      <c r="D28" s="173"/>
      <c r="E28" s="114"/>
      <c r="F28" s="114"/>
      <c r="G28" s="114"/>
      <c r="H28" s="117"/>
      <c r="I28" s="117"/>
      <c r="J28" s="101"/>
      <c r="K28" s="195"/>
    </row>
    <row r="29" spans="1:11" ht="35.25" customHeight="1">
      <c r="A29" s="166"/>
      <c r="B29" s="141"/>
      <c r="C29" s="118" t="s">
        <v>149</v>
      </c>
      <c r="D29" s="13" t="s">
        <v>50</v>
      </c>
      <c r="E29" s="112">
        <v>926</v>
      </c>
      <c r="F29" s="112">
        <v>92695</v>
      </c>
      <c r="G29" s="112">
        <v>6050</v>
      </c>
      <c r="H29" s="115">
        <v>11900</v>
      </c>
      <c r="I29" s="115">
        <v>11900</v>
      </c>
      <c r="J29" s="100">
        <v>11900</v>
      </c>
      <c r="K29" s="195"/>
    </row>
    <row r="30" spans="1:11" ht="35.25" customHeight="1">
      <c r="A30" s="166"/>
      <c r="B30" s="141"/>
      <c r="C30" s="119"/>
      <c r="D30" s="57" t="s">
        <v>118</v>
      </c>
      <c r="E30" s="113"/>
      <c r="F30" s="113"/>
      <c r="G30" s="113"/>
      <c r="H30" s="116"/>
      <c r="I30" s="116"/>
      <c r="J30" s="102"/>
      <c r="K30" s="195"/>
    </row>
    <row r="31" spans="1:11" ht="35.25" customHeight="1">
      <c r="A31" s="166"/>
      <c r="B31" s="141"/>
      <c r="C31" s="120"/>
      <c r="D31" s="13" t="s">
        <v>84</v>
      </c>
      <c r="E31" s="114"/>
      <c r="F31" s="114"/>
      <c r="G31" s="114"/>
      <c r="H31" s="117"/>
      <c r="I31" s="117"/>
      <c r="J31" s="101"/>
      <c r="K31" s="195"/>
    </row>
    <row r="32" spans="1:11" ht="20.25" customHeight="1">
      <c r="A32" s="166"/>
      <c r="B32" s="141"/>
      <c r="C32" s="97" t="s">
        <v>85</v>
      </c>
      <c r="D32" s="98"/>
      <c r="E32" s="99">
        <v>750</v>
      </c>
      <c r="F32" s="99">
        <v>75075</v>
      </c>
      <c r="G32" s="60">
        <v>4300</v>
      </c>
      <c r="H32" s="62">
        <v>444.21</v>
      </c>
      <c r="I32" s="96"/>
      <c r="J32" s="65">
        <v>444</v>
      </c>
      <c r="K32" s="195"/>
    </row>
    <row r="33" spans="1:11">
      <c r="A33" s="167"/>
      <c r="B33" s="15" t="s">
        <v>8</v>
      </c>
      <c r="C33" s="133">
        <f>SUM(H27:H32)</f>
        <v>14844.21</v>
      </c>
      <c r="D33" s="134"/>
      <c r="E33" s="134"/>
      <c r="F33" s="134"/>
      <c r="G33" s="134"/>
      <c r="H33" s="135"/>
      <c r="I33" s="72">
        <f>SUM(I27:I31)</f>
        <v>14400</v>
      </c>
      <c r="J33" s="71">
        <f>SUM(J27:J32)</f>
        <v>14844</v>
      </c>
      <c r="K33" s="72">
        <v>14844.21</v>
      </c>
    </row>
    <row r="34" spans="1:11" ht="52.5" customHeight="1">
      <c r="A34" s="140">
        <v>5</v>
      </c>
      <c r="B34" s="141" t="s">
        <v>24</v>
      </c>
      <c r="C34" s="121" t="s">
        <v>119</v>
      </c>
      <c r="D34" s="122"/>
      <c r="E34" s="60">
        <v>600</v>
      </c>
      <c r="F34" s="60">
        <v>60016</v>
      </c>
      <c r="G34" s="60">
        <v>6050</v>
      </c>
      <c r="H34" s="62">
        <v>11000</v>
      </c>
      <c r="I34" s="62">
        <v>11000</v>
      </c>
      <c r="J34" s="65">
        <v>11000</v>
      </c>
      <c r="K34" s="194"/>
    </row>
    <row r="35" spans="1:11" ht="52.5" customHeight="1">
      <c r="A35" s="140"/>
      <c r="B35" s="141"/>
      <c r="C35" s="121" t="s">
        <v>48</v>
      </c>
      <c r="D35" s="122"/>
      <c r="E35" s="60">
        <v>926</v>
      </c>
      <c r="F35" s="60">
        <v>92695</v>
      </c>
      <c r="G35" s="60">
        <v>4210</v>
      </c>
      <c r="H35" s="62">
        <v>1364.51</v>
      </c>
      <c r="I35" s="62"/>
      <c r="J35" s="65">
        <v>1365</v>
      </c>
      <c r="K35" s="195"/>
    </row>
    <row r="36" spans="1:11" ht="14.25">
      <c r="A36" s="140"/>
      <c r="B36" s="15" t="s">
        <v>8</v>
      </c>
      <c r="C36" s="106">
        <f>SUM(H34:H35)</f>
        <v>12364.51</v>
      </c>
      <c r="D36" s="107"/>
      <c r="E36" s="107"/>
      <c r="F36" s="107"/>
      <c r="G36" s="107"/>
      <c r="H36" s="108"/>
      <c r="I36" s="72">
        <f>SUM(I34:I35)</f>
        <v>11000</v>
      </c>
      <c r="J36" s="71">
        <f>SUM(J34:J35)</f>
        <v>12365</v>
      </c>
      <c r="K36" s="72">
        <v>12364.51</v>
      </c>
    </row>
    <row r="37" spans="1:11" ht="57" customHeight="1">
      <c r="A37" s="140">
        <v>6</v>
      </c>
      <c r="B37" s="129" t="s">
        <v>25</v>
      </c>
      <c r="C37" s="118" t="s">
        <v>140</v>
      </c>
      <c r="D37" s="87" t="s">
        <v>68</v>
      </c>
      <c r="E37" s="112">
        <v>926</v>
      </c>
      <c r="F37" s="112">
        <v>92695</v>
      </c>
      <c r="G37" s="112">
        <v>6050</v>
      </c>
      <c r="H37" s="115">
        <v>12811.2</v>
      </c>
      <c r="I37" s="115">
        <v>12811.2</v>
      </c>
      <c r="J37" s="100">
        <v>12811</v>
      </c>
      <c r="K37" s="194"/>
    </row>
    <row r="38" spans="1:11" ht="57" customHeight="1">
      <c r="A38" s="140"/>
      <c r="B38" s="130"/>
      <c r="C38" s="119"/>
      <c r="D38" s="88" t="s">
        <v>139</v>
      </c>
      <c r="E38" s="113"/>
      <c r="F38" s="113"/>
      <c r="G38" s="113"/>
      <c r="H38" s="116"/>
      <c r="I38" s="116"/>
      <c r="J38" s="102"/>
      <c r="K38" s="195"/>
    </row>
    <row r="39" spans="1:11" ht="57" customHeight="1">
      <c r="A39" s="140"/>
      <c r="B39" s="130"/>
      <c r="C39" s="119"/>
      <c r="D39" s="85" t="s">
        <v>136</v>
      </c>
      <c r="E39" s="113"/>
      <c r="F39" s="113"/>
      <c r="G39" s="113"/>
      <c r="H39" s="116"/>
      <c r="I39" s="116"/>
      <c r="J39" s="102"/>
      <c r="K39" s="195"/>
    </row>
    <row r="40" spans="1:11" ht="57" customHeight="1">
      <c r="A40" s="140"/>
      <c r="B40" s="130"/>
      <c r="C40" s="120"/>
      <c r="D40" s="91" t="s">
        <v>155</v>
      </c>
      <c r="E40" s="114"/>
      <c r="F40" s="114"/>
      <c r="G40" s="114"/>
      <c r="H40" s="117"/>
      <c r="I40" s="117"/>
      <c r="J40" s="101"/>
      <c r="K40" s="195"/>
    </row>
    <row r="41" spans="1:11" ht="50.25" customHeight="1">
      <c r="A41" s="140"/>
      <c r="B41" s="130"/>
      <c r="C41" s="121" t="s">
        <v>49</v>
      </c>
      <c r="D41" s="122"/>
      <c r="E41" s="60">
        <v>921</v>
      </c>
      <c r="F41" s="60">
        <v>92195</v>
      </c>
      <c r="G41" s="60">
        <v>4300</v>
      </c>
      <c r="H41" s="62">
        <v>444</v>
      </c>
      <c r="I41" s="62"/>
      <c r="J41" s="65">
        <v>444</v>
      </c>
      <c r="K41" s="195"/>
    </row>
    <row r="42" spans="1:11" ht="35.25" customHeight="1">
      <c r="A42" s="140"/>
      <c r="B42" s="130"/>
      <c r="C42" s="136" t="s">
        <v>126</v>
      </c>
      <c r="D42" s="137"/>
      <c r="E42" s="111">
        <v>750</v>
      </c>
      <c r="F42" s="111">
        <v>75075</v>
      </c>
      <c r="G42" s="60">
        <v>4210</v>
      </c>
      <c r="H42" s="62">
        <v>140</v>
      </c>
      <c r="I42" s="142"/>
      <c r="J42" s="65">
        <v>140</v>
      </c>
      <c r="K42" s="195"/>
    </row>
    <row r="43" spans="1:11" ht="35.25" customHeight="1">
      <c r="A43" s="140"/>
      <c r="B43" s="131"/>
      <c r="C43" s="138"/>
      <c r="D43" s="139"/>
      <c r="E43" s="111"/>
      <c r="F43" s="111"/>
      <c r="G43" s="60">
        <v>4300</v>
      </c>
      <c r="H43" s="62">
        <v>90.27</v>
      </c>
      <c r="I43" s="142"/>
      <c r="J43" s="65">
        <v>91</v>
      </c>
      <c r="K43" s="195"/>
    </row>
    <row r="44" spans="1:11" ht="14.25">
      <c r="A44" s="140"/>
      <c r="B44" s="15" t="s">
        <v>8</v>
      </c>
      <c r="C44" s="106">
        <f>SUM(H37:H43)</f>
        <v>13485.470000000001</v>
      </c>
      <c r="D44" s="107"/>
      <c r="E44" s="107"/>
      <c r="F44" s="107"/>
      <c r="G44" s="107"/>
      <c r="H44" s="108"/>
      <c r="I44" s="72">
        <f>SUM(I37:I43)</f>
        <v>12811.2</v>
      </c>
      <c r="J44" s="71">
        <f>SUM(J37:J43)</f>
        <v>13486</v>
      </c>
      <c r="K44" s="72">
        <v>13485.47</v>
      </c>
    </row>
    <row r="45" spans="1:11" ht="65.25" customHeight="1">
      <c r="A45" s="140">
        <v>7</v>
      </c>
      <c r="B45" s="129" t="s">
        <v>26</v>
      </c>
      <c r="C45" s="118" t="s">
        <v>114</v>
      </c>
      <c r="D45" s="13" t="s">
        <v>50</v>
      </c>
      <c r="E45" s="112">
        <v>926</v>
      </c>
      <c r="F45" s="112">
        <v>92695</v>
      </c>
      <c r="G45" s="112">
        <v>6050</v>
      </c>
      <c r="H45" s="115">
        <v>14683.89</v>
      </c>
      <c r="I45" s="115">
        <v>14683.89</v>
      </c>
      <c r="J45" s="100">
        <v>14684</v>
      </c>
      <c r="K45" s="194"/>
    </row>
    <row r="46" spans="1:11" ht="57.75" customHeight="1">
      <c r="A46" s="140"/>
      <c r="B46" s="130"/>
      <c r="C46" s="120"/>
      <c r="D46" s="34" t="s">
        <v>51</v>
      </c>
      <c r="E46" s="114"/>
      <c r="F46" s="114"/>
      <c r="G46" s="114"/>
      <c r="H46" s="117"/>
      <c r="I46" s="117"/>
      <c r="J46" s="101"/>
      <c r="K46" s="195"/>
    </row>
    <row r="47" spans="1:11" ht="21.75" customHeight="1">
      <c r="A47" s="140"/>
      <c r="B47" s="130"/>
      <c r="C47" s="180" t="s">
        <v>52</v>
      </c>
      <c r="D47" s="180"/>
      <c r="E47" s="111">
        <v>750</v>
      </c>
      <c r="F47" s="111">
        <v>75075</v>
      </c>
      <c r="G47" s="60">
        <v>4210</v>
      </c>
      <c r="H47" s="62">
        <v>250</v>
      </c>
      <c r="I47" s="142"/>
      <c r="J47" s="65">
        <v>250</v>
      </c>
      <c r="K47" s="195"/>
    </row>
    <row r="48" spans="1:11" ht="21.75" customHeight="1">
      <c r="A48" s="140"/>
      <c r="B48" s="131"/>
      <c r="C48" s="180"/>
      <c r="D48" s="180"/>
      <c r="E48" s="111"/>
      <c r="F48" s="111"/>
      <c r="G48" s="60">
        <v>4300</v>
      </c>
      <c r="H48" s="62">
        <v>250</v>
      </c>
      <c r="I48" s="142"/>
      <c r="J48" s="65">
        <v>250</v>
      </c>
      <c r="K48" s="195"/>
    </row>
    <row r="49" spans="1:11" ht="14.25">
      <c r="A49" s="140"/>
      <c r="B49" s="15" t="s">
        <v>8</v>
      </c>
      <c r="C49" s="103">
        <f>SUM(H45:H48)</f>
        <v>15183.89</v>
      </c>
      <c r="D49" s="104"/>
      <c r="E49" s="104"/>
      <c r="F49" s="104"/>
      <c r="G49" s="104"/>
      <c r="H49" s="105"/>
      <c r="I49" s="72">
        <f>SUM(I45:I48)</f>
        <v>14683.89</v>
      </c>
      <c r="J49" s="71">
        <f>SUM(J45:J48)</f>
        <v>15184</v>
      </c>
      <c r="K49" s="72">
        <v>15183.89</v>
      </c>
    </row>
    <row r="50" spans="1:11" ht="21.75" customHeight="1">
      <c r="A50" s="140">
        <v>8</v>
      </c>
      <c r="B50" s="129" t="s">
        <v>27</v>
      </c>
      <c r="C50" s="118" t="s">
        <v>144</v>
      </c>
      <c r="D50" s="13" t="s">
        <v>50</v>
      </c>
      <c r="E50" s="112">
        <v>926</v>
      </c>
      <c r="F50" s="112">
        <v>92695</v>
      </c>
      <c r="G50" s="112">
        <v>6050</v>
      </c>
      <c r="H50" s="115">
        <v>21000</v>
      </c>
      <c r="I50" s="115">
        <v>21000</v>
      </c>
      <c r="J50" s="100">
        <v>21000</v>
      </c>
      <c r="K50" s="194"/>
    </row>
    <row r="51" spans="1:11" ht="24.75" customHeight="1">
      <c r="A51" s="140"/>
      <c r="B51" s="130"/>
      <c r="C51" s="119"/>
      <c r="D51" s="57" t="s">
        <v>118</v>
      </c>
      <c r="E51" s="113"/>
      <c r="F51" s="113"/>
      <c r="G51" s="113"/>
      <c r="H51" s="116"/>
      <c r="I51" s="116"/>
      <c r="J51" s="102"/>
      <c r="K51" s="195"/>
    </row>
    <row r="52" spans="1:11" ht="31.5" customHeight="1">
      <c r="A52" s="140"/>
      <c r="B52" s="130"/>
      <c r="C52" s="119"/>
      <c r="D52" s="34" t="s">
        <v>51</v>
      </c>
      <c r="E52" s="113"/>
      <c r="F52" s="113"/>
      <c r="G52" s="113"/>
      <c r="H52" s="116"/>
      <c r="I52" s="116"/>
      <c r="J52" s="102"/>
      <c r="K52" s="195"/>
    </row>
    <row r="53" spans="1:11" ht="30" customHeight="1">
      <c r="A53" s="140"/>
      <c r="B53" s="130"/>
      <c r="C53" s="120"/>
      <c r="D53" s="58" t="s">
        <v>120</v>
      </c>
      <c r="E53" s="114"/>
      <c r="F53" s="114"/>
      <c r="G53" s="114"/>
      <c r="H53" s="117"/>
      <c r="I53" s="117"/>
      <c r="J53" s="101"/>
      <c r="K53" s="195"/>
    </row>
    <row r="54" spans="1:11" ht="14.25" customHeight="1">
      <c r="A54" s="140"/>
      <c r="B54" s="130"/>
      <c r="C54" s="150" t="s">
        <v>53</v>
      </c>
      <c r="D54" s="186"/>
      <c r="E54" s="111">
        <v>750</v>
      </c>
      <c r="F54" s="111">
        <v>75075</v>
      </c>
      <c r="G54" s="112">
        <v>4210</v>
      </c>
      <c r="H54" s="115">
        <v>637.89</v>
      </c>
      <c r="I54" s="115"/>
      <c r="J54" s="100">
        <v>638</v>
      </c>
      <c r="K54" s="195"/>
    </row>
    <row r="55" spans="1:11" ht="14.25" customHeight="1">
      <c r="A55" s="140"/>
      <c r="B55" s="131"/>
      <c r="C55" s="152"/>
      <c r="D55" s="187"/>
      <c r="E55" s="111"/>
      <c r="F55" s="111"/>
      <c r="G55" s="114"/>
      <c r="H55" s="117"/>
      <c r="I55" s="117"/>
      <c r="J55" s="101"/>
      <c r="K55" s="195"/>
    </row>
    <row r="56" spans="1:11" ht="14.25">
      <c r="A56" s="140"/>
      <c r="B56" s="15" t="s">
        <v>8</v>
      </c>
      <c r="C56" s="103">
        <f>SUM(H50:H55)</f>
        <v>21637.89</v>
      </c>
      <c r="D56" s="148"/>
      <c r="E56" s="148"/>
      <c r="F56" s="148"/>
      <c r="G56" s="148"/>
      <c r="H56" s="149"/>
      <c r="I56" s="72">
        <f>SUM(I50:I55)</f>
        <v>21000</v>
      </c>
      <c r="J56" s="71">
        <f>SUM(J50:J55)</f>
        <v>21638</v>
      </c>
      <c r="K56" s="72">
        <v>21637.89</v>
      </c>
    </row>
    <row r="57" spans="1:11" ht="39.75" customHeight="1">
      <c r="A57" s="140">
        <v>9</v>
      </c>
      <c r="B57" s="129" t="s">
        <v>28</v>
      </c>
      <c r="C57" s="118" t="s">
        <v>108</v>
      </c>
      <c r="D57" s="88" t="s">
        <v>147</v>
      </c>
      <c r="E57" s="112">
        <v>926</v>
      </c>
      <c r="F57" s="112">
        <v>92695</v>
      </c>
      <c r="G57" s="112">
        <v>6050</v>
      </c>
      <c r="H57" s="115">
        <v>16304</v>
      </c>
      <c r="I57" s="115">
        <v>16304</v>
      </c>
      <c r="J57" s="100">
        <v>16304</v>
      </c>
      <c r="K57" s="194"/>
    </row>
    <row r="58" spans="1:11" ht="39.75" customHeight="1">
      <c r="A58" s="140"/>
      <c r="B58" s="130"/>
      <c r="C58" s="119"/>
      <c r="D58" s="87" t="s">
        <v>50</v>
      </c>
      <c r="E58" s="113"/>
      <c r="F58" s="113"/>
      <c r="G58" s="113"/>
      <c r="H58" s="116"/>
      <c r="I58" s="116"/>
      <c r="J58" s="102"/>
      <c r="K58" s="195"/>
    </row>
    <row r="59" spans="1:11" ht="39.75" customHeight="1">
      <c r="A59" s="140"/>
      <c r="B59" s="130"/>
      <c r="C59" s="119"/>
      <c r="D59" s="87" t="s">
        <v>148</v>
      </c>
      <c r="E59" s="113"/>
      <c r="F59" s="113"/>
      <c r="G59" s="113"/>
      <c r="H59" s="116"/>
      <c r="I59" s="116"/>
      <c r="J59" s="102"/>
      <c r="K59" s="195"/>
    </row>
    <row r="60" spans="1:11" ht="39.75" customHeight="1">
      <c r="A60" s="140"/>
      <c r="B60" s="130"/>
      <c r="C60" s="119"/>
      <c r="D60" s="87" t="s">
        <v>91</v>
      </c>
      <c r="E60" s="114"/>
      <c r="F60" s="114"/>
      <c r="G60" s="114"/>
      <c r="H60" s="117"/>
      <c r="I60" s="117"/>
      <c r="J60" s="101"/>
      <c r="K60" s="195"/>
    </row>
    <row r="61" spans="1:11">
      <c r="A61" s="140"/>
      <c r="B61" s="15" t="s">
        <v>8</v>
      </c>
      <c r="C61" s="189">
        <f>SUM(H57:H60)</f>
        <v>16304</v>
      </c>
      <c r="D61" s="190"/>
      <c r="E61" s="190"/>
      <c r="F61" s="190"/>
      <c r="G61" s="190"/>
      <c r="H61" s="191"/>
      <c r="I61" s="72">
        <f>SUM(I57:I60)</f>
        <v>16304</v>
      </c>
      <c r="J61" s="71">
        <f>SUM(J57:J60)</f>
        <v>16304</v>
      </c>
      <c r="K61" s="72">
        <v>16304.85</v>
      </c>
    </row>
    <row r="62" spans="1:11" ht="46.5" customHeight="1">
      <c r="A62" s="140">
        <v>10</v>
      </c>
      <c r="B62" s="129" t="s">
        <v>29</v>
      </c>
      <c r="C62" s="121" t="s">
        <v>151</v>
      </c>
      <c r="D62" s="122"/>
      <c r="E62" s="60">
        <v>926</v>
      </c>
      <c r="F62" s="60">
        <v>92695</v>
      </c>
      <c r="G62" s="60">
        <v>6050</v>
      </c>
      <c r="H62" s="62">
        <v>2200</v>
      </c>
      <c r="I62" s="62">
        <v>2200</v>
      </c>
      <c r="J62" s="65">
        <v>2200</v>
      </c>
      <c r="K62" s="194"/>
    </row>
    <row r="63" spans="1:11">
      <c r="A63" s="140"/>
      <c r="B63" s="130"/>
      <c r="C63" s="143" t="s">
        <v>152</v>
      </c>
      <c r="D63" s="144"/>
      <c r="E63" s="60">
        <v>600</v>
      </c>
      <c r="F63" s="60">
        <v>60016</v>
      </c>
      <c r="G63" s="60">
        <v>6050</v>
      </c>
      <c r="H63" s="62">
        <v>16529.95</v>
      </c>
      <c r="I63" s="62">
        <v>16529.95</v>
      </c>
      <c r="J63" s="65">
        <v>16530</v>
      </c>
      <c r="K63" s="195"/>
    </row>
    <row r="64" spans="1:11" ht="12.75" customHeight="1">
      <c r="A64" s="140"/>
      <c r="B64" s="130"/>
      <c r="C64" s="150" t="s">
        <v>54</v>
      </c>
      <c r="D64" s="151"/>
      <c r="E64" s="111">
        <v>750</v>
      </c>
      <c r="F64" s="111">
        <v>75075</v>
      </c>
      <c r="G64" s="112">
        <v>4300</v>
      </c>
      <c r="H64" s="115">
        <v>700</v>
      </c>
      <c r="I64" s="115"/>
      <c r="J64" s="100">
        <v>700</v>
      </c>
      <c r="K64" s="195"/>
    </row>
    <row r="65" spans="1:11" ht="12.75" customHeight="1">
      <c r="A65" s="140"/>
      <c r="B65" s="131"/>
      <c r="C65" s="152"/>
      <c r="D65" s="153"/>
      <c r="E65" s="111"/>
      <c r="F65" s="111"/>
      <c r="G65" s="114"/>
      <c r="H65" s="117"/>
      <c r="I65" s="117"/>
      <c r="J65" s="101"/>
      <c r="K65" s="195"/>
    </row>
    <row r="66" spans="1:11" ht="14.25">
      <c r="A66" s="140"/>
      <c r="B66" s="15" t="s">
        <v>8</v>
      </c>
      <c r="C66" s="51"/>
      <c r="D66" s="106">
        <f>SUM(H62:H65)</f>
        <v>19429.95</v>
      </c>
      <c r="E66" s="109"/>
      <c r="F66" s="109"/>
      <c r="G66" s="109"/>
      <c r="H66" s="110"/>
      <c r="I66" s="72">
        <f>SUM(I62:I65)</f>
        <v>18729.95</v>
      </c>
      <c r="J66" s="71">
        <f>SUM(J62:J65)</f>
        <v>19430</v>
      </c>
      <c r="K66" s="72">
        <v>19429.95</v>
      </c>
    </row>
    <row r="67" spans="1:11" ht="30" customHeight="1">
      <c r="A67" s="140">
        <v>11</v>
      </c>
      <c r="B67" s="129" t="s">
        <v>30</v>
      </c>
      <c r="C67" s="118" t="s">
        <v>127</v>
      </c>
      <c r="D67" s="13" t="s">
        <v>50</v>
      </c>
      <c r="E67" s="112">
        <v>926</v>
      </c>
      <c r="F67" s="112">
        <v>92695</v>
      </c>
      <c r="G67" s="112">
        <v>6050</v>
      </c>
      <c r="H67" s="115">
        <v>20100</v>
      </c>
      <c r="I67" s="115">
        <v>20100</v>
      </c>
      <c r="J67" s="100">
        <v>20100</v>
      </c>
      <c r="K67" s="194"/>
    </row>
    <row r="68" spans="1:11" ht="30" customHeight="1">
      <c r="A68" s="140"/>
      <c r="B68" s="130"/>
      <c r="C68" s="119"/>
      <c r="D68" s="57" t="s">
        <v>118</v>
      </c>
      <c r="E68" s="113"/>
      <c r="F68" s="113"/>
      <c r="G68" s="113"/>
      <c r="H68" s="116"/>
      <c r="I68" s="116"/>
      <c r="J68" s="102"/>
      <c r="K68" s="195"/>
    </row>
    <row r="69" spans="1:11" ht="30" customHeight="1">
      <c r="A69" s="140"/>
      <c r="B69" s="130"/>
      <c r="C69" s="120"/>
      <c r="D69" s="81" t="s">
        <v>128</v>
      </c>
      <c r="E69" s="114"/>
      <c r="F69" s="114"/>
      <c r="G69" s="114"/>
      <c r="H69" s="117"/>
      <c r="I69" s="117"/>
      <c r="J69" s="101"/>
      <c r="K69" s="195"/>
    </row>
    <row r="70" spans="1:11" ht="19.5" customHeight="1">
      <c r="A70" s="140"/>
      <c r="B70" s="130"/>
      <c r="C70" s="136" t="s">
        <v>55</v>
      </c>
      <c r="D70" s="137"/>
      <c r="E70" s="111">
        <v>750</v>
      </c>
      <c r="F70" s="111">
        <v>75075</v>
      </c>
      <c r="G70" s="60">
        <v>4210</v>
      </c>
      <c r="H70" s="62">
        <v>357</v>
      </c>
      <c r="I70" s="115"/>
      <c r="J70" s="65">
        <v>357</v>
      </c>
      <c r="K70" s="195"/>
    </row>
    <row r="71" spans="1:11" ht="19.5" customHeight="1">
      <c r="A71" s="140"/>
      <c r="B71" s="131"/>
      <c r="C71" s="138"/>
      <c r="D71" s="139"/>
      <c r="E71" s="111"/>
      <c r="F71" s="111"/>
      <c r="G71" s="60">
        <v>4300</v>
      </c>
      <c r="H71" s="62">
        <v>229.78</v>
      </c>
      <c r="I71" s="117"/>
      <c r="J71" s="65">
        <v>230</v>
      </c>
      <c r="K71" s="195"/>
    </row>
    <row r="72" spans="1:11" ht="14.25" customHeight="1">
      <c r="A72" s="140"/>
      <c r="B72" s="15" t="s">
        <v>8</v>
      </c>
      <c r="C72" s="133">
        <f>SUM(H67:H71)</f>
        <v>20686.78</v>
      </c>
      <c r="D72" s="134"/>
      <c r="E72" s="134"/>
      <c r="F72" s="134"/>
      <c r="G72" s="134"/>
      <c r="H72" s="135"/>
      <c r="I72" s="72">
        <f>SUM(I67:I71)</f>
        <v>20100</v>
      </c>
      <c r="J72" s="71">
        <f>SUM(J67:J71)</f>
        <v>20687</v>
      </c>
      <c r="K72" s="72">
        <v>20686.78</v>
      </c>
    </row>
    <row r="73" spans="1:11" ht="47.25" customHeight="1">
      <c r="A73" s="140">
        <v>12</v>
      </c>
      <c r="B73" s="44" t="s">
        <v>31</v>
      </c>
      <c r="C73" s="121" t="s">
        <v>117</v>
      </c>
      <c r="D73" s="122"/>
      <c r="E73" s="60">
        <v>926</v>
      </c>
      <c r="F73" s="60">
        <v>92695</v>
      </c>
      <c r="G73" s="60">
        <v>6050</v>
      </c>
      <c r="H73" s="62">
        <v>16474.689999999999</v>
      </c>
      <c r="I73" s="62">
        <v>16474.689999999999</v>
      </c>
      <c r="J73" s="65">
        <v>16475</v>
      </c>
      <c r="K73" s="73"/>
    </row>
    <row r="74" spans="1:11" ht="15" customHeight="1">
      <c r="A74" s="140"/>
      <c r="B74" s="15" t="s">
        <v>8</v>
      </c>
      <c r="C74" s="103">
        <f>SUM(H73)</f>
        <v>16474.689999999999</v>
      </c>
      <c r="D74" s="104"/>
      <c r="E74" s="104"/>
      <c r="F74" s="104"/>
      <c r="G74" s="104"/>
      <c r="H74" s="105"/>
      <c r="I74" s="72">
        <f>SUM(I73)</f>
        <v>16474.689999999999</v>
      </c>
      <c r="J74" s="71">
        <f>SUM(J73)</f>
        <v>16475</v>
      </c>
      <c r="K74" s="72">
        <v>16474.689999999999</v>
      </c>
    </row>
    <row r="75" spans="1:11" ht="36" customHeight="1">
      <c r="A75" s="140">
        <v>13</v>
      </c>
      <c r="B75" s="141" t="s">
        <v>32</v>
      </c>
      <c r="C75" s="118" t="s">
        <v>145</v>
      </c>
      <c r="D75" s="13" t="s">
        <v>56</v>
      </c>
      <c r="E75" s="60">
        <v>926</v>
      </c>
      <c r="F75" s="60">
        <v>92695</v>
      </c>
      <c r="G75" s="60">
        <v>6050</v>
      </c>
      <c r="H75" s="115">
        <v>16843.34</v>
      </c>
      <c r="I75" s="115">
        <v>16843.34</v>
      </c>
      <c r="J75" s="100">
        <v>16843</v>
      </c>
      <c r="K75" s="194"/>
    </row>
    <row r="76" spans="1:11" ht="43.5" customHeight="1">
      <c r="A76" s="140"/>
      <c r="B76" s="141"/>
      <c r="C76" s="119"/>
      <c r="D76" s="88" t="s">
        <v>146</v>
      </c>
      <c r="E76" s="60">
        <v>926</v>
      </c>
      <c r="F76" s="60">
        <v>92695</v>
      </c>
      <c r="G76" s="60">
        <v>6050</v>
      </c>
      <c r="H76" s="116"/>
      <c r="I76" s="116"/>
      <c r="J76" s="102"/>
      <c r="K76" s="195"/>
    </row>
    <row r="77" spans="1:11" ht="45" customHeight="1">
      <c r="A77" s="140"/>
      <c r="B77" s="141"/>
      <c r="C77" s="120"/>
      <c r="D77" s="34" t="s">
        <v>57</v>
      </c>
      <c r="E77" s="60">
        <v>926</v>
      </c>
      <c r="F77" s="60">
        <v>92695</v>
      </c>
      <c r="G77" s="60">
        <v>6050</v>
      </c>
      <c r="H77" s="117"/>
      <c r="I77" s="117"/>
      <c r="J77" s="101"/>
      <c r="K77" s="195"/>
    </row>
    <row r="78" spans="1:11" ht="30.75" customHeight="1">
      <c r="A78" s="140"/>
      <c r="B78" s="141"/>
      <c r="C78" s="121" t="s">
        <v>58</v>
      </c>
      <c r="D78" s="122"/>
      <c r="E78" s="60">
        <v>926</v>
      </c>
      <c r="F78" s="60">
        <v>92605</v>
      </c>
      <c r="G78" s="60">
        <v>4210</v>
      </c>
      <c r="H78" s="62">
        <v>2000</v>
      </c>
      <c r="I78" s="62"/>
      <c r="J78" s="65">
        <v>2000</v>
      </c>
      <c r="K78" s="195"/>
    </row>
    <row r="79" spans="1:11" ht="24" customHeight="1">
      <c r="A79" s="140"/>
      <c r="B79" s="141"/>
      <c r="C79" s="143" t="s">
        <v>59</v>
      </c>
      <c r="D79" s="144"/>
      <c r="E79" s="60">
        <v>600</v>
      </c>
      <c r="F79" s="60">
        <v>60016</v>
      </c>
      <c r="G79" s="60">
        <v>6050</v>
      </c>
      <c r="H79" s="62">
        <v>12000</v>
      </c>
      <c r="I79" s="62">
        <v>12000</v>
      </c>
      <c r="J79" s="65">
        <v>12000</v>
      </c>
      <c r="K79" s="195"/>
    </row>
    <row r="80" spans="1:11" ht="15" customHeight="1">
      <c r="A80" s="140"/>
      <c r="B80" s="15" t="s">
        <v>8</v>
      </c>
      <c r="C80" s="103">
        <f>SUM(H75:H79)</f>
        <v>30843.34</v>
      </c>
      <c r="D80" s="104"/>
      <c r="E80" s="104"/>
      <c r="F80" s="104"/>
      <c r="G80" s="104"/>
      <c r="H80" s="105"/>
      <c r="I80" s="72">
        <f>SUM(I75:I79)</f>
        <v>28843.34</v>
      </c>
      <c r="J80" s="71">
        <f>SUM(J75:J79)</f>
        <v>30843</v>
      </c>
      <c r="K80" s="72">
        <v>30843.34</v>
      </c>
    </row>
    <row r="81" spans="1:11" ht="33.75" customHeight="1">
      <c r="A81" s="140">
        <v>14</v>
      </c>
      <c r="B81" s="141" t="s">
        <v>33</v>
      </c>
      <c r="C81" s="118" t="s">
        <v>73</v>
      </c>
      <c r="D81" s="54" t="s">
        <v>109</v>
      </c>
      <c r="E81" s="145">
        <v>926</v>
      </c>
      <c r="F81" s="112">
        <v>92695</v>
      </c>
      <c r="G81" s="112">
        <v>6050</v>
      </c>
      <c r="H81" s="115">
        <v>23000</v>
      </c>
      <c r="I81" s="115">
        <v>23000</v>
      </c>
      <c r="J81" s="100">
        <v>23000</v>
      </c>
      <c r="K81" s="194"/>
    </row>
    <row r="82" spans="1:11" ht="33.75" customHeight="1">
      <c r="A82" s="140"/>
      <c r="B82" s="141"/>
      <c r="C82" s="119"/>
      <c r="D82" s="13" t="s">
        <v>86</v>
      </c>
      <c r="E82" s="146"/>
      <c r="F82" s="113"/>
      <c r="G82" s="113"/>
      <c r="H82" s="116"/>
      <c r="I82" s="116"/>
      <c r="J82" s="102"/>
      <c r="K82" s="195"/>
    </row>
    <row r="83" spans="1:11" ht="23.25" customHeight="1">
      <c r="A83" s="140"/>
      <c r="B83" s="141"/>
      <c r="C83" s="119"/>
      <c r="D83" s="13" t="s">
        <v>87</v>
      </c>
      <c r="E83" s="146"/>
      <c r="F83" s="113"/>
      <c r="G83" s="113"/>
      <c r="H83" s="116"/>
      <c r="I83" s="116"/>
      <c r="J83" s="102"/>
      <c r="K83" s="195"/>
    </row>
    <row r="84" spans="1:11" ht="47.25" customHeight="1">
      <c r="A84" s="140"/>
      <c r="B84" s="141"/>
      <c r="C84" s="119"/>
      <c r="D84" s="34" t="s">
        <v>88</v>
      </c>
      <c r="E84" s="146"/>
      <c r="F84" s="113"/>
      <c r="G84" s="113"/>
      <c r="H84" s="116"/>
      <c r="I84" s="116"/>
      <c r="J84" s="102"/>
      <c r="K84" s="195"/>
    </row>
    <row r="85" spans="1:11" ht="33.75" customHeight="1">
      <c r="A85" s="140"/>
      <c r="B85" s="141"/>
      <c r="C85" s="119"/>
      <c r="D85" s="89" t="s">
        <v>150</v>
      </c>
      <c r="E85" s="146"/>
      <c r="F85" s="113"/>
      <c r="G85" s="113"/>
      <c r="H85" s="116"/>
      <c r="I85" s="116"/>
      <c r="J85" s="102"/>
      <c r="K85" s="195"/>
    </row>
    <row r="86" spans="1:11" ht="33.75" customHeight="1">
      <c r="A86" s="140"/>
      <c r="B86" s="141"/>
      <c r="C86" s="120"/>
      <c r="D86" s="74" t="s">
        <v>89</v>
      </c>
      <c r="E86" s="147"/>
      <c r="F86" s="114"/>
      <c r="G86" s="114"/>
      <c r="H86" s="117"/>
      <c r="I86" s="117"/>
      <c r="J86" s="101"/>
      <c r="K86" s="195"/>
    </row>
    <row r="87" spans="1:11" s="47" customFormat="1" ht="12.75" customHeight="1">
      <c r="A87" s="140"/>
      <c r="B87" s="141"/>
      <c r="C87" s="150" t="s">
        <v>90</v>
      </c>
      <c r="D87" s="151"/>
      <c r="E87" s="112">
        <v>750</v>
      </c>
      <c r="F87" s="112">
        <v>75075</v>
      </c>
      <c r="G87" s="60">
        <v>4210</v>
      </c>
      <c r="H87" s="62">
        <v>465</v>
      </c>
      <c r="I87" s="115"/>
      <c r="J87" s="65">
        <v>465</v>
      </c>
      <c r="K87" s="195"/>
    </row>
    <row r="88" spans="1:11" s="47" customFormat="1" ht="12.75" customHeight="1">
      <c r="A88" s="140"/>
      <c r="B88" s="141"/>
      <c r="C88" s="152"/>
      <c r="D88" s="153"/>
      <c r="E88" s="114"/>
      <c r="F88" s="114"/>
      <c r="G88" s="60">
        <v>4300</v>
      </c>
      <c r="H88" s="62">
        <v>665</v>
      </c>
      <c r="I88" s="117"/>
      <c r="J88" s="65">
        <v>666</v>
      </c>
      <c r="K88" s="195"/>
    </row>
    <row r="89" spans="1:11" ht="243.75" customHeight="1">
      <c r="A89" s="140"/>
      <c r="B89" s="141"/>
      <c r="C89" s="77" t="s">
        <v>124</v>
      </c>
      <c r="D89" s="13" t="s">
        <v>75</v>
      </c>
      <c r="E89" s="60">
        <v>600</v>
      </c>
      <c r="F89" s="60">
        <v>60016</v>
      </c>
      <c r="G89" s="60">
        <v>6050</v>
      </c>
      <c r="H89" s="62">
        <v>2500</v>
      </c>
      <c r="I89" s="62">
        <v>2500</v>
      </c>
      <c r="J89" s="65">
        <v>2500</v>
      </c>
      <c r="K89" s="195"/>
    </row>
    <row r="90" spans="1:11">
      <c r="A90" s="140"/>
      <c r="B90" s="15" t="s">
        <v>8</v>
      </c>
      <c r="C90" s="133">
        <f>SUM(H81:H89)</f>
        <v>26630</v>
      </c>
      <c r="D90" s="192"/>
      <c r="E90" s="192"/>
      <c r="F90" s="192"/>
      <c r="G90" s="192"/>
      <c r="H90" s="193"/>
      <c r="I90" s="72">
        <f>SUM(I81:I89)</f>
        <v>25500</v>
      </c>
      <c r="J90" s="71">
        <f>SUM(J81:J89)</f>
        <v>26631</v>
      </c>
      <c r="K90" s="72">
        <v>26631.25</v>
      </c>
    </row>
    <row r="91" spans="1:11" ht="45.75" customHeight="1">
      <c r="A91" s="140">
        <v>15</v>
      </c>
      <c r="B91" s="141" t="s">
        <v>34</v>
      </c>
      <c r="C91" s="121" t="s">
        <v>60</v>
      </c>
      <c r="D91" s="122"/>
      <c r="E91" s="60">
        <v>926</v>
      </c>
      <c r="F91" s="60">
        <v>92695</v>
      </c>
      <c r="G91" s="60">
        <v>6050</v>
      </c>
      <c r="H91" s="62">
        <v>12880</v>
      </c>
      <c r="I91" s="62">
        <v>12880</v>
      </c>
      <c r="J91" s="65">
        <v>12880</v>
      </c>
      <c r="K91" s="194"/>
    </row>
    <row r="92" spans="1:11" ht="45.75" customHeight="1">
      <c r="A92" s="140"/>
      <c r="B92" s="141"/>
      <c r="C92" s="121" t="s">
        <v>110</v>
      </c>
      <c r="D92" s="122"/>
      <c r="E92" s="60">
        <v>921</v>
      </c>
      <c r="F92" s="60">
        <v>92195</v>
      </c>
      <c r="G92" s="60">
        <v>4210</v>
      </c>
      <c r="H92" s="62">
        <v>2813.42</v>
      </c>
      <c r="I92" s="62"/>
      <c r="J92" s="65">
        <v>2813</v>
      </c>
      <c r="K92" s="195"/>
    </row>
    <row r="93" spans="1:11" ht="14.25">
      <c r="A93" s="140"/>
      <c r="B93" s="15" t="s">
        <v>8</v>
      </c>
      <c r="C93" s="106">
        <f>SUM(H91:H92)</f>
        <v>15693.42</v>
      </c>
      <c r="D93" s="107"/>
      <c r="E93" s="107"/>
      <c r="F93" s="107"/>
      <c r="G93" s="107"/>
      <c r="H93" s="108"/>
      <c r="I93" s="72">
        <f>SUM(I91:I92)</f>
        <v>12880</v>
      </c>
      <c r="J93" s="71">
        <f>SUM(J91:J92)</f>
        <v>15693</v>
      </c>
      <c r="K93" s="72">
        <v>15693.42</v>
      </c>
    </row>
    <row r="94" spans="1:11" ht="22.5" customHeight="1">
      <c r="A94" s="140">
        <v>16</v>
      </c>
      <c r="B94" s="129" t="s">
        <v>35</v>
      </c>
      <c r="C94" s="118" t="s">
        <v>66</v>
      </c>
      <c r="D94" s="118" t="s">
        <v>130</v>
      </c>
      <c r="E94" s="112">
        <v>926</v>
      </c>
      <c r="F94" s="112">
        <v>92695</v>
      </c>
      <c r="G94" s="112">
        <v>6050</v>
      </c>
      <c r="H94" s="115">
        <v>30968.44</v>
      </c>
      <c r="I94" s="115">
        <v>30968.44</v>
      </c>
      <c r="J94" s="100">
        <v>30968</v>
      </c>
      <c r="K94" s="194"/>
    </row>
    <row r="95" spans="1:11" ht="22.5" customHeight="1">
      <c r="A95" s="140"/>
      <c r="B95" s="130"/>
      <c r="C95" s="119"/>
      <c r="D95" s="120"/>
      <c r="E95" s="113"/>
      <c r="F95" s="113"/>
      <c r="G95" s="113"/>
      <c r="H95" s="116"/>
      <c r="I95" s="116"/>
      <c r="J95" s="102"/>
      <c r="K95" s="195"/>
    </row>
    <row r="96" spans="1:11" ht="22.5" customHeight="1">
      <c r="A96" s="140"/>
      <c r="B96" s="130"/>
      <c r="C96" s="119"/>
      <c r="D96" s="13" t="s">
        <v>61</v>
      </c>
      <c r="E96" s="113"/>
      <c r="F96" s="113"/>
      <c r="G96" s="113"/>
      <c r="H96" s="116"/>
      <c r="I96" s="116"/>
      <c r="J96" s="102"/>
      <c r="K96" s="195"/>
    </row>
    <row r="97" spans="1:11" ht="33.75" customHeight="1">
      <c r="A97" s="140"/>
      <c r="B97" s="130"/>
      <c r="C97" s="119"/>
      <c r="D97" s="54" t="s">
        <v>111</v>
      </c>
      <c r="E97" s="113"/>
      <c r="F97" s="113"/>
      <c r="G97" s="113"/>
      <c r="H97" s="116"/>
      <c r="I97" s="116"/>
      <c r="J97" s="102"/>
      <c r="K97" s="195"/>
    </row>
    <row r="98" spans="1:11" ht="24.75" customHeight="1">
      <c r="A98" s="140"/>
      <c r="B98" s="130"/>
      <c r="C98" s="119"/>
      <c r="D98" s="13" t="s">
        <v>74</v>
      </c>
      <c r="E98" s="113"/>
      <c r="F98" s="113"/>
      <c r="G98" s="113"/>
      <c r="H98" s="116"/>
      <c r="I98" s="116"/>
      <c r="J98" s="102"/>
      <c r="K98" s="195"/>
    </row>
    <row r="99" spans="1:11" ht="26.25" customHeight="1">
      <c r="A99" s="140"/>
      <c r="B99" s="130"/>
      <c r="C99" s="119"/>
      <c r="D99" s="13" t="s">
        <v>62</v>
      </c>
      <c r="E99" s="113"/>
      <c r="F99" s="113"/>
      <c r="G99" s="113"/>
      <c r="H99" s="116"/>
      <c r="I99" s="116"/>
      <c r="J99" s="102"/>
      <c r="K99" s="195"/>
    </row>
    <row r="100" spans="1:11" ht="28.5" customHeight="1">
      <c r="A100" s="140"/>
      <c r="B100" s="130"/>
      <c r="C100" s="119"/>
      <c r="D100" s="83" t="s">
        <v>129</v>
      </c>
      <c r="E100" s="113"/>
      <c r="F100" s="113"/>
      <c r="G100" s="113"/>
      <c r="H100" s="116"/>
      <c r="I100" s="116"/>
      <c r="J100" s="102"/>
      <c r="K100" s="195"/>
    </row>
    <row r="101" spans="1:11" ht="26.25" customHeight="1">
      <c r="A101" s="140"/>
      <c r="B101" s="130"/>
      <c r="C101" s="119"/>
      <c r="D101" s="63" t="s">
        <v>122</v>
      </c>
      <c r="E101" s="113"/>
      <c r="F101" s="113"/>
      <c r="G101" s="113"/>
      <c r="H101" s="116"/>
      <c r="I101" s="116"/>
      <c r="J101" s="102"/>
      <c r="K101" s="195"/>
    </row>
    <row r="102" spans="1:11" ht="28.5" customHeight="1">
      <c r="A102" s="140"/>
      <c r="B102" s="130"/>
      <c r="C102" s="119"/>
      <c r="D102" s="13" t="s">
        <v>63</v>
      </c>
      <c r="E102" s="114"/>
      <c r="F102" s="114"/>
      <c r="G102" s="114"/>
      <c r="H102" s="117"/>
      <c r="I102" s="117"/>
      <c r="J102" s="101"/>
      <c r="K102" s="195"/>
    </row>
    <row r="103" spans="1:11" ht="22.5" customHeight="1">
      <c r="A103" s="140"/>
      <c r="B103" s="130"/>
      <c r="C103" s="143" t="s">
        <v>65</v>
      </c>
      <c r="D103" s="144"/>
      <c r="E103" s="60">
        <v>750</v>
      </c>
      <c r="F103" s="60">
        <v>75075</v>
      </c>
      <c r="G103" s="60">
        <v>4300</v>
      </c>
      <c r="H103" s="62">
        <v>3000</v>
      </c>
      <c r="I103" s="62"/>
      <c r="J103" s="65">
        <v>3000</v>
      </c>
      <c r="K103" s="195"/>
    </row>
    <row r="104" spans="1:11" ht="14.25">
      <c r="A104" s="140"/>
      <c r="B104" s="15" t="s">
        <v>8</v>
      </c>
      <c r="C104" s="106">
        <f>SUM(H94:H103)</f>
        <v>33968.44</v>
      </c>
      <c r="D104" s="107"/>
      <c r="E104" s="107"/>
      <c r="F104" s="107"/>
      <c r="G104" s="107"/>
      <c r="H104" s="108"/>
      <c r="I104" s="72">
        <f>SUM(I94:I103)</f>
        <v>30968.44</v>
      </c>
      <c r="J104" s="71">
        <f>SUM(J94:J103)</f>
        <v>33968</v>
      </c>
      <c r="K104" s="72">
        <v>33968.44</v>
      </c>
    </row>
    <row r="105" spans="1:11" ht="82.5" customHeight="1">
      <c r="A105" s="140">
        <v>17</v>
      </c>
      <c r="B105" s="129" t="s">
        <v>36</v>
      </c>
      <c r="C105" s="63" t="s">
        <v>123</v>
      </c>
      <c r="D105" s="54" t="s">
        <v>112</v>
      </c>
      <c r="E105" s="60">
        <v>926</v>
      </c>
      <c r="F105" s="60">
        <v>92695</v>
      </c>
      <c r="G105" s="60">
        <v>6050</v>
      </c>
      <c r="H105" s="62">
        <v>13043</v>
      </c>
      <c r="I105" s="62">
        <v>13043</v>
      </c>
      <c r="J105" s="65">
        <v>13043</v>
      </c>
      <c r="K105" s="194"/>
    </row>
    <row r="106" spans="1:11" ht="15" customHeight="1">
      <c r="A106" s="140"/>
      <c r="B106" s="130"/>
      <c r="C106" s="150" t="s">
        <v>67</v>
      </c>
      <c r="D106" s="151"/>
      <c r="E106" s="111">
        <v>750</v>
      </c>
      <c r="F106" s="111">
        <v>75075</v>
      </c>
      <c r="G106" s="112">
        <v>4210</v>
      </c>
      <c r="H106" s="115">
        <v>680</v>
      </c>
      <c r="I106" s="115"/>
      <c r="J106" s="100">
        <v>680</v>
      </c>
      <c r="K106" s="195"/>
    </row>
    <row r="107" spans="1:11" ht="15" customHeight="1">
      <c r="A107" s="140"/>
      <c r="B107" s="131"/>
      <c r="C107" s="152"/>
      <c r="D107" s="153"/>
      <c r="E107" s="111"/>
      <c r="F107" s="111"/>
      <c r="G107" s="114"/>
      <c r="H107" s="117"/>
      <c r="I107" s="117"/>
      <c r="J107" s="101"/>
      <c r="K107" s="195"/>
    </row>
    <row r="108" spans="1:11" ht="14.25" customHeight="1">
      <c r="A108" s="140"/>
      <c r="B108" s="15" t="s">
        <v>8</v>
      </c>
      <c r="C108" s="106">
        <f>SUM(H105:H107)</f>
        <v>13723</v>
      </c>
      <c r="D108" s="107"/>
      <c r="E108" s="107"/>
      <c r="F108" s="107"/>
      <c r="G108" s="107"/>
      <c r="H108" s="108"/>
      <c r="I108" s="72">
        <f>SUM(I105:I107)</f>
        <v>13043</v>
      </c>
      <c r="J108" s="71">
        <f>SUM(J105:J107)</f>
        <v>13723</v>
      </c>
      <c r="K108" s="72">
        <v>13723.25</v>
      </c>
    </row>
    <row r="109" spans="1:11" ht="51" customHeight="1">
      <c r="A109" s="154">
        <v>18</v>
      </c>
      <c r="B109" s="129" t="s">
        <v>37</v>
      </c>
      <c r="C109" s="118" t="s">
        <v>137</v>
      </c>
      <c r="D109" s="90" t="s">
        <v>147</v>
      </c>
      <c r="E109" s="112">
        <v>926</v>
      </c>
      <c r="F109" s="112">
        <v>92695</v>
      </c>
      <c r="G109" s="112">
        <v>6050</v>
      </c>
      <c r="H109" s="115">
        <v>17833</v>
      </c>
      <c r="I109" s="115">
        <v>17833</v>
      </c>
      <c r="J109" s="100">
        <v>17833</v>
      </c>
      <c r="K109" s="194"/>
    </row>
    <row r="110" spans="1:11" ht="51" customHeight="1">
      <c r="A110" s="155"/>
      <c r="B110" s="130"/>
      <c r="C110" s="119"/>
      <c r="D110" s="87" t="s">
        <v>50</v>
      </c>
      <c r="E110" s="113"/>
      <c r="F110" s="113"/>
      <c r="G110" s="113"/>
      <c r="H110" s="116"/>
      <c r="I110" s="116"/>
      <c r="J110" s="102"/>
      <c r="K110" s="195"/>
    </row>
    <row r="111" spans="1:11" ht="51" customHeight="1">
      <c r="A111" s="155"/>
      <c r="B111" s="130"/>
      <c r="C111" s="119"/>
      <c r="D111" s="87" t="s">
        <v>148</v>
      </c>
      <c r="E111" s="113"/>
      <c r="F111" s="113"/>
      <c r="G111" s="113"/>
      <c r="H111" s="116"/>
      <c r="I111" s="116"/>
      <c r="J111" s="102"/>
      <c r="K111" s="195"/>
    </row>
    <row r="112" spans="1:11" ht="51" customHeight="1">
      <c r="A112" s="155"/>
      <c r="B112" s="131"/>
      <c r="C112" s="120"/>
      <c r="D112" s="87" t="s">
        <v>91</v>
      </c>
      <c r="E112" s="114"/>
      <c r="F112" s="114"/>
      <c r="G112" s="114"/>
      <c r="H112" s="117"/>
      <c r="I112" s="117"/>
      <c r="J112" s="101"/>
      <c r="K112" s="199"/>
    </row>
    <row r="113" spans="1:11">
      <c r="A113" s="156"/>
      <c r="B113" s="15" t="s">
        <v>8</v>
      </c>
      <c r="C113" s="133">
        <f>SUM(H109:H111)</f>
        <v>17833</v>
      </c>
      <c r="D113" s="134"/>
      <c r="E113" s="134"/>
      <c r="F113" s="134"/>
      <c r="G113" s="134"/>
      <c r="H113" s="135"/>
      <c r="I113" s="72">
        <f>SUM(I109:I111)</f>
        <v>17833</v>
      </c>
      <c r="J113" s="71">
        <f>SUM(J109:J111)</f>
        <v>17833</v>
      </c>
      <c r="K113" s="72">
        <v>17833.43</v>
      </c>
    </row>
    <row r="114" spans="1:11" ht="14.25" customHeight="1">
      <c r="A114" s="140">
        <v>19</v>
      </c>
      <c r="B114" s="141" t="s">
        <v>38</v>
      </c>
      <c r="C114" s="136" t="s">
        <v>162</v>
      </c>
      <c r="D114" s="137"/>
      <c r="E114" s="112">
        <v>600</v>
      </c>
      <c r="F114" s="112">
        <v>60016</v>
      </c>
      <c r="G114" s="112">
        <v>6050</v>
      </c>
      <c r="H114" s="115">
        <v>14687.7</v>
      </c>
      <c r="I114" s="115">
        <v>14687.7</v>
      </c>
      <c r="J114" s="100">
        <v>14688</v>
      </c>
      <c r="K114" s="194"/>
    </row>
    <row r="115" spans="1:11" ht="14.25" customHeight="1">
      <c r="A115" s="140"/>
      <c r="B115" s="141"/>
      <c r="C115" s="160"/>
      <c r="D115" s="161"/>
      <c r="E115" s="113"/>
      <c r="F115" s="113"/>
      <c r="G115" s="113"/>
      <c r="H115" s="116"/>
      <c r="I115" s="116"/>
      <c r="J115" s="102"/>
      <c r="K115" s="195"/>
    </row>
    <row r="116" spans="1:11" ht="14.25" customHeight="1">
      <c r="A116" s="140"/>
      <c r="B116" s="141"/>
      <c r="C116" s="160"/>
      <c r="D116" s="161"/>
      <c r="E116" s="113"/>
      <c r="F116" s="113"/>
      <c r="G116" s="113"/>
      <c r="H116" s="116"/>
      <c r="I116" s="116"/>
      <c r="J116" s="102"/>
      <c r="K116" s="195"/>
    </row>
    <row r="117" spans="1:11" ht="14.25" customHeight="1">
      <c r="A117" s="140"/>
      <c r="B117" s="141"/>
      <c r="C117" s="138"/>
      <c r="D117" s="139"/>
      <c r="E117" s="114"/>
      <c r="F117" s="114"/>
      <c r="G117" s="114"/>
      <c r="H117" s="117"/>
      <c r="I117" s="117"/>
      <c r="J117" s="101"/>
      <c r="K117" s="195"/>
    </row>
    <row r="118" spans="1:11" ht="43.5" customHeight="1">
      <c r="A118" s="140"/>
      <c r="B118" s="141"/>
      <c r="C118" s="121" t="s">
        <v>163</v>
      </c>
      <c r="D118" s="122"/>
      <c r="E118" s="78">
        <v>926</v>
      </c>
      <c r="F118" s="78">
        <v>92695</v>
      </c>
      <c r="G118" s="78">
        <v>4300</v>
      </c>
      <c r="H118" s="75">
        <v>700</v>
      </c>
      <c r="I118" s="62"/>
      <c r="J118" s="65">
        <v>700</v>
      </c>
      <c r="K118" s="195"/>
    </row>
    <row r="119" spans="1:11">
      <c r="A119" s="140"/>
      <c r="B119" s="15" t="s">
        <v>8</v>
      </c>
      <c r="C119" s="133">
        <f>SUM(H114:H118)</f>
        <v>15387.7</v>
      </c>
      <c r="D119" s="134"/>
      <c r="E119" s="134"/>
      <c r="F119" s="134"/>
      <c r="G119" s="134"/>
      <c r="H119" s="135"/>
      <c r="I119" s="72">
        <f>SUM(I114:I118)</f>
        <v>14687.7</v>
      </c>
      <c r="J119" s="71">
        <f>SUM(J114:J118)</f>
        <v>15388</v>
      </c>
      <c r="K119" s="72">
        <v>15489.61</v>
      </c>
    </row>
    <row r="120" spans="1:11" ht="45.75" customHeight="1">
      <c r="A120" s="140">
        <v>20</v>
      </c>
      <c r="B120" s="141" t="s">
        <v>39</v>
      </c>
      <c r="C120" s="118" t="s">
        <v>160</v>
      </c>
      <c r="D120" s="94" t="s">
        <v>50</v>
      </c>
      <c r="E120" s="112">
        <v>926</v>
      </c>
      <c r="F120" s="112">
        <v>92695</v>
      </c>
      <c r="G120" s="112">
        <v>6050</v>
      </c>
      <c r="H120" s="115">
        <v>17052.16</v>
      </c>
      <c r="I120" s="115">
        <v>17052.16</v>
      </c>
      <c r="J120" s="100">
        <v>17052</v>
      </c>
      <c r="K120" s="194"/>
    </row>
    <row r="121" spans="1:11" ht="45.75" customHeight="1">
      <c r="A121" s="140"/>
      <c r="B121" s="141"/>
      <c r="C121" s="119"/>
      <c r="D121" s="94" t="s">
        <v>158</v>
      </c>
      <c r="E121" s="113"/>
      <c r="F121" s="113"/>
      <c r="G121" s="113"/>
      <c r="H121" s="116"/>
      <c r="I121" s="116"/>
      <c r="J121" s="102"/>
      <c r="K121" s="195"/>
    </row>
    <row r="122" spans="1:11" ht="45.75" customHeight="1">
      <c r="A122" s="140"/>
      <c r="B122" s="141"/>
      <c r="C122" s="120"/>
      <c r="D122" s="13" t="s">
        <v>69</v>
      </c>
      <c r="E122" s="114"/>
      <c r="F122" s="114"/>
      <c r="G122" s="114"/>
      <c r="H122" s="117"/>
      <c r="I122" s="117"/>
      <c r="J122" s="101"/>
      <c r="K122" s="195"/>
    </row>
    <row r="123" spans="1:11" ht="14.25">
      <c r="A123" s="140"/>
      <c r="B123" s="15" t="s">
        <v>8</v>
      </c>
      <c r="C123" s="106">
        <f>SUM(H120:H122)</f>
        <v>17052.16</v>
      </c>
      <c r="D123" s="107"/>
      <c r="E123" s="107"/>
      <c r="F123" s="107"/>
      <c r="G123" s="107"/>
      <c r="H123" s="108"/>
      <c r="I123" s="72">
        <f>SUM(I120:I122)</f>
        <v>17052.16</v>
      </c>
      <c r="J123" s="71">
        <f>SUM(J120:J122)</f>
        <v>17052</v>
      </c>
      <c r="K123" s="72">
        <v>17052.16</v>
      </c>
    </row>
    <row r="124" spans="1:11" ht="34.5" customHeight="1">
      <c r="A124" s="140">
        <v>21</v>
      </c>
      <c r="B124" s="141" t="s">
        <v>47</v>
      </c>
      <c r="C124" s="118" t="s">
        <v>70</v>
      </c>
      <c r="D124" s="76" t="s">
        <v>50</v>
      </c>
      <c r="E124" s="112">
        <v>926</v>
      </c>
      <c r="F124" s="112">
        <v>92695</v>
      </c>
      <c r="G124" s="112">
        <v>6050</v>
      </c>
      <c r="H124" s="115">
        <v>15965.17</v>
      </c>
      <c r="I124" s="115">
        <v>15965.17</v>
      </c>
      <c r="J124" s="100">
        <v>15965</v>
      </c>
      <c r="K124" s="194"/>
    </row>
    <row r="125" spans="1:11" ht="34.5" customHeight="1">
      <c r="A125" s="140"/>
      <c r="B125" s="141"/>
      <c r="C125" s="119"/>
      <c r="D125" s="81" t="s">
        <v>131</v>
      </c>
      <c r="E125" s="113"/>
      <c r="F125" s="113"/>
      <c r="G125" s="113"/>
      <c r="H125" s="116"/>
      <c r="I125" s="116"/>
      <c r="J125" s="102"/>
      <c r="K125" s="195"/>
    </row>
    <row r="126" spans="1:11" ht="34.5" customHeight="1">
      <c r="A126" s="140"/>
      <c r="B126" s="141"/>
      <c r="C126" s="120"/>
      <c r="D126" s="13" t="s">
        <v>71</v>
      </c>
      <c r="E126" s="114"/>
      <c r="F126" s="114"/>
      <c r="G126" s="114"/>
      <c r="H126" s="117"/>
      <c r="I126" s="117"/>
      <c r="J126" s="101"/>
      <c r="K126" s="195"/>
    </row>
    <row r="127" spans="1:11">
      <c r="A127" s="140"/>
      <c r="B127" s="15" t="s">
        <v>8</v>
      </c>
      <c r="C127" s="157">
        <f>SUM(H124:H126)</f>
        <v>15965.17</v>
      </c>
      <c r="D127" s="158"/>
      <c r="E127" s="158"/>
      <c r="F127" s="158"/>
      <c r="G127" s="158"/>
      <c r="H127" s="159"/>
      <c r="I127" s="72">
        <f>SUM(I124:I126)</f>
        <v>15965.17</v>
      </c>
      <c r="J127" s="71">
        <f>SUM(J124:J126)</f>
        <v>15965</v>
      </c>
      <c r="K127" s="72">
        <v>15965.17</v>
      </c>
    </row>
    <row r="128" spans="1:11" ht="16.5" customHeight="1">
      <c r="A128" s="140">
        <v>22</v>
      </c>
      <c r="B128" s="141" t="s">
        <v>40</v>
      </c>
      <c r="C128" s="118" t="s">
        <v>138</v>
      </c>
      <c r="D128" s="87" t="s">
        <v>141</v>
      </c>
      <c r="E128" s="112">
        <v>926</v>
      </c>
      <c r="F128" s="112">
        <v>92695</v>
      </c>
      <c r="G128" s="112">
        <v>6050</v>
      </c>
      <c r="H128" s="115">
        <v>13007.41</v>
      </c>
      <c r="I128" s="115">
        <v>13007.41</v>
      </c>
      <c r="J128" s="100">
        <v>13008</v>
      </c>
      <c r="K128" s="194"/>
    </row>
    <row r="129" spans="1:11" ht="37.5" customHeight="1">
      <c r="A129" s="140"/>
      <c r="B129" s="141"/>
      <c r="C129" s="119"/>
      <c r="D129" s="87" t="s">
        <v>142</v>
      </c>
      <c r="E129" s="113"/>
      <c r="F129" s="113"/>
      <c r="G129" s="113"/>
      <c r="H129" s="116"/>
      <c r="I129" s="116"/>
      <c r="J129" s="102"/>
      <c r="K129" s="195"/>
    </row>
    <row r="130" spans="1:11" ht="37.5" customHeight="1">
      <c r="A130" s="140"/>
      <c r="B130" s="141"/>
      <c r="C130" s="119"/>
      <c r="D130" s="88" t="s">
        <v>129</v>
      </c>
      <c r="E130" s="113"/>
      <c r="F130" s="113"/>
      <c r="G130" s="113"/>
      <c r="H130" s="116"/>
      <c r="I130" s="116"/>
      <c r="J130" s="102"/>
      <c r="K130" s="195"/>
    </row>
    <row r="131" spans="1:11" ht="37.5" customHeight="1">
      <c r="A131" s="140"/>
      <c r="B131" s="141"/>
      <c r="C131" s="120"/>
      <c r="D131" s="93" t="s">
        <v>157</v>
      </c>
      <c r="E131" s="114"/>
      <c r="F131" s="114"/>
      <c r="G131" s="114"/>
      <c r="H131" s="117"/>
      <c r="I131" s="117"/>
      <c r="J131" s="101"/>
      <c r="K131" s="195"/>
    </row>
    <row r="132" spans="1:11" ht="15.75" customHeight="1">
      <c r="A132" s="140"/>
      <c r="B132" s="141"/>
      <c r="C132" s="143" t="s">
        <v>72</v>
      </c>
      <c r="D132" s="144"/>
      <c r="E132" s="60">
        <v>600</v>
      </c>
      <c r="F132" s="60">
        <v>60016</v>
      </c>
      <c r="G132" s="60">
        <v>6060</v>
      </c>
      <c r="H132" s="62">
        <v>6000</v>
      </c>
      <c r="I132" s="62">
        <v>6000</v>
      </c>
      <c r="J132" s="65">
        <v>6000</v>
      </c>
      <c r="K132" s="195"/>
    </row>
    <row r="133" spans="1:11" ht="27" customHeight="1">
      <c r="A133" s="140"/>
      <c r="B133" s="141"/>
      <c r="C133" s="136" t="s">
        <v>143</v>
      </c>
      <c r="D133" s="137"/>
      <c r="E133" s="112">
        <v>750</v>
      </c>
      <c r="F133" s="112">
        <v>75075</v>
      </c>
      <c r="G133" s="80">
        <v>4210</v>
      </c>
      <c r="H133" s="82">
        <v>332</v>
      </c>
      <c r="I133" s="82"/>
      <c r="J133" s="65">
        <v>332</v>
      </c>
      <c r="K133" s="195"/>
    </row>
    <row r="134" spans="1:11" ht="27" customHeight="1">
      <c r="A134" s="140"/>
      <c r="B134" s="141"/>
      <c r="C134" s="138"/>
      <c r="D134" s="139"/>
      <c r="E134" s="114"/>
      <c r="F134" s="114"/>
      <c r="G134" s="60">
        <v>4300</v>
      </c>
      <c r="H134" s="62">
        <v>668</v>
      </c>
      <c r="I134" s="62"/>
      <c r="J134" s="65">
        <v>668</v>
      </c>
      <c r="K134" s="195"/>
    </row>
    <row r="135" spans="1:11" ht="17.25" customHeight="1">
      <c r="A135" s="140"/>
      <c r="B135" s="15" t="s">
        <v>8</v>
      </c>
      <c r="C135" s="196">
        <f>SUM(H128:H134)</f>
        <v>20007.41</v>
      </c>
      <c r="D135" s="197"/>
      <c r="E135" s="197"/>
      <c r="F135" s="197"/>
      <c r="G135" s="197"/>
      <c r="H135" s="198"/>
      <c r="I135" s="72">
        <f>SUM(I128:I134)</f>
        <v>19007.41</v>
      </c>
      <c r="J135" s="71">
        <f>SUM(J128:J134)</f>
        <v>20008</v>
      </c>
      <c r="K135" s="72">
        <v>20007.41</v>
      </c>
    </row>
    <row r="136" spans="1:11" ht="15" customHeight="1">
      <c r="A136" s="140">
        <v>23</v>
      </c>
      <c r="B136" s="141" t="s">
        <v>41</v>
      </c>
      <c r="C136" s="118" t="s">
        <v>156</v>
      </c>
      <c r="D136" s="84" t="s">
        <v>50</v>
      </c>
      <c r="E136" s="112">
        <v>926</v>
      </c>
      <c r="F136" s="112">
        <v>92695</v>
      </c>
      <c r="G136" s="112">
        <v>6050</v>
      </c>
      <c r="H136" s="115">
        <v>16950.25</v>
      </c>
      <c r="I136" s="115">
        <v>16950.25</v>
      </c>
      <c r="J136" s="100">
        <v>16950</v>
      </c>
      <c r="K136" s="194"/>
    </row>
    <row r="137" spans="1:11" ht="22.5" customHeight="1">
      <c r="A137" s="140"/>
      <c r="B137" s="141"/>
      <c r="C137" s="119"/>
      <c r="D137" s="85" t="s">
        <v>132</v>
      </c>
      <c r="E137" s="113"/>
      <c r="F137" s="113"/>
      <c r="G137" s="113"/>
      <c r="H137" s="116"/>
      <c r="I137" s="116"/>
      <c r="J137" s="102"/>
      <c r="K137" s="195"/>
    </row>
    <row r="138" spans="1:11" ht="12.75" customHeight="1">
      <c r="A138" s="140"/>
      <c r="B138" s="141"/>
      <c r="C138" s="119"/>
      <c r="D138" s="86" t="s">
        <v>71</v>
      </c>
      <c r="E138" s="113"/>
      <c r="F138" s="113"/>
      <c r="G138" s="113"/>
      <c r="H138" s="116"/>
      <c r="I138" s="116"/>
      <c r="J138" s="102"/>
      <c r="K138" s="195"/>
    </row>
    <row r="139" spans="1:11" ht="20.25" customHeight="1">
      <c r="A139" s="140"/>
      <c r="B139" s="141"/>
      <c r="C139" s="119"/>
      <c r="D139" s="74" t="s">
        <v>129</v>
      </c>
      <c r="E139" s="113"/>
      <c r="F139" s="113"/>
      <c r="G139" s="113"/>
      <c r="H139" s="116"/>
      <c r="I139" s="116"/>
      <c r="J139" s="102"/>
      <c r="K139" s="195"/>
    </row>
    <row r="140" spans="1:11" ht="36" customHeight="1">
      <c r="A140" s="140"/>
      <c r="B140" s="141"/>
      <c r="C140" s="120"/>
      <c r="D140" s="74" t="s">
        <v>64</v>
      </c>
      <c r="E140" s="114"/>
      <c r="F140" s="114"/>
      <c r="G140" s="114"/>
      <c r="H140" s="117"/>
      <c r="I140" s="117"/>
      <c r="J140" s="101"/>
      <c r="K140" s="195"/>
    </row>
    <row r="141" spans="1:11" ht="14.25">
      <c r="A141" s="140"/>
      <c r="B141" s="15" t="s">
        <v>8</v>
      </c>
      <c r="C141" s="103">
        <f>SUM(H136:H140)</f>
        <v>16950.25</v>
      </c>
      <c r="D141" s="148"/>
      <c r="E141" s="148"/>
      <c r="F141" s="148"/>
      <c r="G141" s="148"/>
      <c r="H141" s="149"/>
      <c r="I141" s="72">
        <f>SUM(I136:I140)</f>
        <v>16950.25</v>
      </c>
      <c r="J141" s="71">
        <f>SUM(J136:J140)</f>
        <v>16950</v>
      </c>
      <c r="K141" s="72">
        <v>16950.25</v>
      </c>
    </row>
    <row r="142" spans="1:11" ht="213.75" customHeight="1">
      <c r="A142" s="140">
        <v>24</v>
      </c>
      <c r="B142" s="129" t="s">
        <v>42</v>
      </c>
      <c r="C142" s="77" t="s">
        <v>124</v>
      </c>
      <c r="D142" s="13" t="s">
        <v>75</v>
      </c>
      <c r="E142" s="60">
        <v>600</v>
      </c>
      <c r="F142" s="60">
        <v>60016</v>
      </c>
      <c r="G142" s="60">
        <v>6050</v>
      </c>
      <c r="H142" s="62">
        <v>1000</v>
      </c>
      <c r="I142" s="62">
        <v>1000</v>
      </c>
      <c r="J142" s="65">
        <v>1000</v>
      </c>
      <c r="K142" s="194"/>
    </row>
    <row r="143" spans="1:11" ht="16.5" customHeight="1">
      <c r="A143" s="140"/>
      <c r="B143" s="130"/>
      <c r="C143" s="143" t="s">
        <v>76</v>
      </c>
      <c r="D143" s="144"/>
      <c r="E143" s="60">
        <v>600</v>
      </c>
      <c r="F143" s="60">
        <v>60016</v>
      </c>
      <c r="G143" s="60">
        <v>6050</v>
      </c>
      <c r="H143" s="62">
        <v>8860.3700000000008</v>
      </c>
      <c r="I143" s="62">
        <v>8860.3700000000008</v>
      </c>
      <c r="J143" s="65">
        <v>8860</v>
      </c>
      <c r="K143" s="195"/>
    </row>
    <row r="144" spans="1:11" ht="15.75" customHeight="1">
      <c r="A144" s="140"/>
      <c r="B144" s="130"/>
      <c r="C144" s="132" t="s">
        <v>77</v>
      </c>
      <c r="D144" s="132"/>
      <c r="E144" s="111">
        <v>750</v>
      </c>
      <c r="F144" s="111">
        <v>75075</v>
      </c>
      <c r="G144" s="60">
        <v>4210</v>
      </c>
      <c r="H144" s="62">
        <v>250</v>
      </c>
      <c r="I144" s="115"/>
      <c r="J144" s="65">
        <v>250</v>
      </c>
      <c r="K144" s="195"/>
    </row>
    <row r="145" spans="1:11" ht="15" customHeight="1">
      <c r="A145" s="140"/>
      <c r="B145" s="131"/>
      <c r="C145" s="132"/>
      <c r="D145" s="132"/>
      <c r="E145" s="111"/>
      <c r="F145" s="111"/>
      <c r="G145" s="60">
        <v>4300</v>
      </c>
      <c r="H145" s="62">
        <v>250</v>
      </c>
      <c r="I145" s="117"/>
      <c r="J145" s="65">
        <v>250</v>
      </c>
      <c r="K145" s="195"/>
    </row>
    <row r="146" spans="1:11" ht="14.25">
      <c r="A146" s="140"/>
      <c r="B146" s="15" t="s">
        <v>8</v>
      </c>
      <c r="C146" s="106">
        <f>SUM(H142:H145)</f>
        <v>10360.370000000001</v>
      </c>
      <c r="D146" s="107"/>
      <c r="E146" s="107"/>
      <c r="F146" s="107"/>
      <c r="G146" s="107"/>
      <c r="H146" s="108"/>
      <c r="I146" s="72">
        <f>SUM(I142:I145)</f>
        <v>9860.3700000000008</v>
      </c>
      <c r="J146" s="71">
        <f>SUM(J142:J145)</f>
        <v>10360</v>
      </c>
      <c r="K146" s="72">
        <v>10360.370000000001</v>
      </c>
    </row>
    <row r="147" spans="1:11" ht="122.25" customHeight="1">
      <c r="A147" s="140">
        <v>25</v>
      </c>
      <c r="B147" s="129" t="s">
        <v>43</v>
      </c>
      <c r="C147" s="118" t="s">
        <v>124</v>
      </c>
      <c r="D147" s="13" t="s">
        <v>92</v>
      </c>
      <c r="E147" s="60">
        <v>600</v>
      </c>
      <c r="F147" s="60">
        <v>60016</v>
      </c>
      <c r="G147" s="60">
        <v>6050</v>
      </c>
      <c r="H147" s="62">
        <v>3000</v>
      </c>
      <c r="I147" s="62">
        <v>3000</v>
      </c>
      <c r="J147" s="65">
        <v>3000</v>
      </c>
      <c r="K147" s="194"/>
    </row>
    <row r="148" spans="1:11" ht="89.25" customHeight="1">
      <c r="A148" s="140"/>
      <c r="B148" s="131"/>
      <c r="C148" s="120"/>
      <c r="D148" s="35" t="s">
        <v>75</v>
      </c>
      <c r="E148" s="60">
        <v>600</v>
      </c>
      <c r="F148" s="60">
        <v>60016</v>
      </c>
      <c r="G148" s="60">
        <v>6050</v>
      </c>
      <c r="H148" s="62">
        <v>30968.44</v>
      </c>
      <c r="I148" s="62">
        <v>30968.44</v>
      </c>
      <c r="J148" s="65">
        <v>30968</v>
      </c>
      <c r="K148" s="195"/>
    </row>
    <row r="149" spans="1:11">
      <c r="A149" s="140"/>
      <c r="B149" s="15" t="s">
        <v>8</v>
      </c>
      <c r="C149" s="133">
        <f>SUM(H147:H148)</f>
        <v>33968.44</v>
      </c>
      <c r="D149" s="134"/>
      <c r="E149" s="134"/>
      <c r="F149" s="134"/>
      <c r="G149" s="134"/>
      <c r="H149" s="135"/>
      <c r="I149" s="72">
        <f>SUM(I147:I148)</f>
        <v>33968.44</v>
      </c>
      <c r="J149" s="71">
        <f>SUM(J147:J148)</f>
        <v>33968</v>
      </c>
      <c r="K149" s="72">
        <v>33968.44</v>
      </c>
    </row>
    <row r="150" spans="1:11" ht="29.25" customHeight="1">
      <c r="A150" s="140">
        <v>26</v>
      </c>
      <c r="B150" s="129" t="s">
        <v>44</v>
      </c>
      <c r="C150" s="118" t="s">
        <v>133</v>
      </c>
      <c r="D150" s="13" t="s">
        <v>50</v>
      </c>
      <c r="E150" s="112">
        <v>926</v>
      </c>
      <c r="F150" s="112">
        <v>92695</v>
      </c>
      <c r="G150" s="112">
        <v>6050</v>
      </c>
      <c r="H150" s="115">
        <v>16800</v>
      </c>
      <c r="I150" s="115">
        <v>16800</v>
      </c>
      <c r="J150" s="100">
        <v>16800</v>
      </c>
      <c r="K150" s="194"/>
    </row>
    <row r="151" spans="1:11" ht="29.25" customHeight="1">
      <c r="A151" s="140"/>
      <c r="B151" s="130"/>
      <c r="C151" s="119"/>
      <c r="D151" s="13" t="s">
        <v>74</v>
      </c>
      <c r="E151" s="113"/>
      <c r="F151" s="113"/>
      <c r="G151" s="113"/>
      <c r="H151" s="116"/>
      <c r="I151" s="116"/>
      <c r="J151" s="102"/>
      <c r="K151" s="195"/>
    </row>
    <row r="152" spans="1:11" ht="35.25" customHeight="1">
      <c r="A152" s="140"/>
      <c r="B152" s="130"/>
      <c r="C152" s="120"/>
      <c r="D152" s="13" t="s">
        <v>78</v>
      </c>
      <c r="E152" s="114"/>
      <c r="F152" s="114"/>
      <c r="G152" s="114"/>
      <c r="H152" s="117"/>
      <c r="I152" s="117"/>
      <c r="J152" s="101"/>
      <c r="K152" s="195"/>
    </row>
    <row r="153" spans="1:11">
      <c r="A153" s="140"/>
      <c r="B153" s="130"/>
      <c r="C153" s="136" t="s">
        <v>79</v>
      </c>
      <c r="D153" s="137"/>
      <c r="E153" s="111">
        <v>750</v>
      </c>
      <c r="F153" s="111">
        <v>75075</v>
      </c>
      <c r="G153" s="60">
        <v>4210</v>
      </c>
      <c r="H153" s="62">
        <v>291</v>
      </c>
      <c r="I153" s="62"/>
      <c r="J153" s="65">
        <v>291</v>
      </c>
      <c r="K153" s="195"/>
    </row>
    <row r="154" spans="1:11">
      <c r="A154" s="140"/>
      <c r="B154" s="131"/>
      <c r="C154" s="138"/>
      <c r="D154" s="139"/>
      <c r="E154" s="111"/>
      <c r="F154" s="111"/>
      <c r="G154" s="60">
        <v>4300</v>
      </c>
      <c r="H154" s="62">
        <v>300.83999999999997</v>
      </c>
      <c r="I154" s="62"/>
      <c r="J154" s="65">
        <v>301</v>
      </c>
      <c r="K154" s="195"/>
    </row>
    <row r="155" spans="1:11">
      <c r="A155" s="140"/>
      <c r="B155" s="15" t="s">
        <v>8</v>
      </c>
      <c r="C155" s="133">
        <f>SUM(H150:H154)</f>
        <v>17391.84</v>
      </c>
      <c r="D155" s="134"/>
      <c r="E155" s="134"/>
      <c r="F155" s="134"/>
      <c r="G155" s="134"/>
      <c r="H155" s="135"/>
      <c r="I155" s="72">
        <f>SUM(I150:I154)</f>
        <v>16800</v>
      </c>
      <c r="J155" s="71">
        <f>SUM(J150:J154)</f>
        <v>17392</v>
      </c>
      <c r="K155" s="72">
        <v>17391.84</v>
      </c>
    </row>
    <row r="156" spans="1:11" ht="35.25" customHeight="1">
      <c r="A156" s="140">
        <v>27</v>
      </c>
      <c r="B156" s="141" t="s">
        <v>45</v>
      </c>
      <c r="C156" s="118" t="s">
        <v>94</v>
      </c>
      <c r="D156" s="55" t="s">
        <v>115</v>
      </c>
      <c r="E156" s="60">
        <v>926</v>
      </c>
      <c r="F156" s="60">
        <v>92695</v>
      </c>
      <c r="G156" s="60">
        <v>6050</v>
      </c>
      <c r="H156" s="62">
        <v>7185.14</v>
      </c>
      <c r="I156" s="62">
        <v>7185.14</v>
      </c>
      <c r="J156" s="65">
        <v>7185</v>
      </c>
      <c r="K156" s="194"/>
    </row>
    <row r="157" spans="1:11" ht="35.25" customHeight="1">
      <c r="A157" s="140"/>
      <c r="B157" s="141"/>
      <c r="C157" s="120"/>
      <c r="D157" s="34" t="s">
        <v>80</v>
      </c>
      <c r="E157" s="60">
        <v>926</v>
      </c>
      <c r="F157" s="60">
        <v>92695</v>
      </c>
      <c r="G157" s="60">
        <v>6050</v>
      </c>
      <c r="H157" s="62">
        <v>4500</v>
      </c>
      <c r="I157" s="62">
        <v>4500</v>
      </c>
      <c r="J157" s="65">
        <v>4500</v>
      </c>
      <c r="K157" s="195"/>
    </row>
    <row r="158" spans="1:11" ht="14.25">
      <c r="A158" s="140"/>
      <c r="B158" s="15" t="s">
        <v>8</v>
      </c>
      <c r="C158" s="103">
        <f>SUM(H156:H157)</f>
        <v>11685.14</v>
      </c>
      <c r="D158" s="148"/>
      <c r="E158" s="148"/>
      <c r="F158" s="148"/>
      <c r="G158" s="148"/>
      <c r="H158" s="149"/>
      <c r="I158" s="72">
        <f>SUM(I156:I157)</f>
        <v>11685.14</v>
      </c>
      <c r="J158" s="71">
        <f>SUM(J156:J157)</f>
        <v>11685</v>
      </c>
      <c r="K158" s="72">
        <v>11685.14</v>
      </c>
    </row>
    <row r="159" spans="1:11" ht="28.5" customHeight="1">
      <c r="A159" s="140">
        <v>28</v>
      </c>
      <c r="B159" s="129" t="s">
        <v>46</v>
      </c>
      <c r="C159" s="121" t="s">
        <v>81</v>
      </c>
      <c r="D159" s="122"/>
      <c r="E159" s="60">
        <v>600</v>
      </c>
      <c r="F159" s="60">
        <v>60016</v>
      </c>
      <c r="G159" s="60">
        <v>6050</v>
      </c>
      <c r="H159" s="62">
        <v>33526.85</v>
      </c>
      <c r="I159" s="62">
        <v>33526.85</v>
      </c>
      <c r="J159" s="65">
        <v>33527</v>
      </c>
      <c r="K159" s="194"/>
    </row>
    <row r="160" spans="1:11">
      <c r="A160" s="140"/>
      <c r="B160" s="130"/>
      <c r="C160" s="150" t="s">
        <v>82</v>
      </c>
      <c r="D160" s="151"/>
      <c r="E160" s="111">
        <v>750</v>
      </c>
      <c r="F160" s="111">
        <v>75075</v>
      </c>
      <c r="G160" s="60">
        <v>4210</v>
      </c>
      <c r="H160" s="62">
        <v>0</v>
      </c>
      <c r="I160" s="115"/>
      <c r="J160" s="65">
        <v>0</v>
      </c>
      <c r="K160" s="195"/>
    </row>
    <row r="161" spans="1:14">
      <c r="A161" s="140"/>
      <c r="B161" s="131"/>
      <c r="C161" s="152"/>
      <c r="D161" s="153"/>
      <c r="E161" s="111"/>
      <c r="F161" s="111"/>
      <c r="G161" s="60">
        <v>4300</v>
      </c>
      <c r="H161" s="62">
        <v>0</v>
      </c>
      <c r="I161" s="117"/>
      <c r="J161" s="65">
        <v>0</v>
      </c>
      <c r="K161" s="195"/>
    </row>
    <row r="162" spans="1:14" ht="14.25">
      <c r="A162" s="140"/>
      <c r="B162" s="15" t="s">
        <v>8</v>
      </c>
      <c r="C162" s="106">
        <f>SUM(H159:H161)</f>
        <v>33526.85</v>
      </c>
      <c r="D162" s="107"/>
      <c r="E162" s="107"/>
      <c r="F162" s="107"/>
      <c r="G162" s="107"/>
      <c r="H162" s="108"/>
      <c r="I162" s="72">
        <f>SUM(I159:I161)</f>
        <v>33526.85</v>
      </c>
      <c r="J162" s="71">
        <f>SUM(J159:J161)</f>
        <v>33527</v>
      </c>
      <c r="K162" s="72">
        <v>33526.85</v>
      </c>
    </row>
    <row r="163" spans="1:14">
      <c r="A163" s="188" t="s">
        <v>93</v>
      </c>
      <c r="B163" s="188"/>
      <c r="C163" s="188"/>
      <c r="D163" s="188"/>
      <c r="E163" s="188"/>
      <c r="F163" s="188"/>
      <c r="G163" s="188"/>
      <c r="H163" s="72">
        <f>SUM(C14,C22,D26,C33,C36,C44,C49,C56,C61,D66,C72,C74,C80,C90,C93,C104,C108,C113,C119,C123,C127,C135,C141,C146,C149,C155,C158,C162)</f>
        <v>533607.4</v>
      </c>
      <c r="I163" s="72">
        <f>SUM(I162,I158,I155,I149,I146,I141,I135,I127,I123,I119,I113,I108,I104,I93,I90,I80,I74,I72,I66,I61,I56,I49,I44,I36,I33,I26,I22,I14)</f>
        <v>514438.9800000001</v>
      </c>
      <c r="J163" s="72">
        <f>SUM(J162,J158,J155,J149,J146,J141,J135,J127,J123,J119,J113,J108,J104,J93,J90,J80,J74,J72,J66,J61,J56,J49,J44,J36,J33,J26,J22,J14)</f>
        <v>533610</v>
      </c>
      <c r="K163" s="72">
        <f>SUM(K9:K162)</f>
        <v>533712.09</v>
      </c>
      <c r="L163" s="7"/>
      <c r="M163" s="7"/>
      <c r="N163" s="7"/>
    </row>
    <row r="165" spans="1:14">
      <c r="B165" s="56"/>
    </row>
    <row r="177" spans="6:7">
      <c r="F177" s="17"/>
      <c r="G177" s="17"/>
    </row>
    <row r="192" spans="6:7">
      <c r="F192" s="17"/>
      <c r="G192" s="17"/>
    </row>
  </sheetData>
  <mergeCells count="327">
    <mergeCell ref="J54:J55"/>
    <mergeCell ref="G15:G19"/>
    <mergeCell ref="H15:H19"/>
    <mergeCell ref="I15:I19"/>
    <mergeCell ref="J15:J19"/>
    <mergeCell ref="K156:K157"/>
    <mergeCell ref="K159:K161"/>
    <mergeCell ref="C162:H162"/>
    <mergeCell ref="K9:K13"/>
    <mergeCell ref="K15:K21"/>
    <mergeCell ref="K23:K25"/>
    <mergeCell ref="K27:K32"/>
    <mergeCell ref="K34:K35"/>
    <mergeCell ref="K37:K43"/>
    <mergeCell ref="K45:K48"/>
    <mergeCell ref="K50:K55"/>
    <mergeCell ref="K57:K60"/>
    <mergeCell ref="K62:K65"/>
    <mergeCell ref="K67:K71"/>
    <mergeCell ref="K75:K79"/>
    <mergeCell ref="K81:K89"/>
    <mergeCell ref="K91:K92"/>
    <mergeCell ref="K94:K103"/>
    <mergeCell ref="K105:K107"/>
    <mergeCell ref="C141:H141"/>
    <mergeCell ref="C143:D143"/>
    <mergeCell ref="I106:I107"/>
    <mergeCell ref="G136:G140"/>
    <mergeCell ref="H136:H140"/>
    <mergeCell ref="E114:E117"/>
    <mergeCell ref="F114:F117"/>
    <mergeCell ref="G114:G117"/>
    <mergeCell ref="J106:J107"/>
    <mergeCell ref="K147:K148"/>
    <mergeCell ref="K150:K154"/>
    <mergeCell ref="J109:J112"/>
    <mergeCell ref="K109:K112"/>
    <mergeCell ref="J150:J152"/>
    <mergeCell ref="J124:J126"/>
    <mergeCell ref="I128:I131"/>
    <mergeCell ref="J128:J131"/>
    <mergeCell ref="I136:I140"/>
    <mergeCell ref="J136:J140"/>
    <mergeCell ref="K114:K118"/>
    <mergeCell ref="K142:K145"/>
    <mergeCell ref="I57:I60"/>
    <mergeCell ref="C136:C140"/>
    <mergeCell ref="C109:C112"/>
    <mergeCell ref="I70:I71"/>
    <mergeCell ref="K120:K122"/>
    <mergeCell ref="K124:K126"/>
    <mergeCell ref="K128:K134"/>
    <mergeCell ref="K136:K140"/>
    <mergeCell ref="E128:E131"/>
    <mergeCell ref="F128:F131"/>
    <mergeCell ref="G128:G131"/>
    <mergeCell ref="H128:H131"/>
    <mergeCell ref="C133:D134"/>
    <mergeCell ref="E133:E134"/>
    <mergeCell ref="F133:F134"/>
    <mergeCell ref="H94:H102"/>
    <mergeCell ref="I94:I102"/>
    <mergeCell ref="J94:J102"/>
    <mergeCell ref="E136:E140"/>
    <mergeCell ref="F136:F140"/>
    <mergeCell ref="C128:C131"/>
    <mergeCell ref="C132:D132"/>
    <mergeCell ref="C135:H135"/>
    <mergeCell ref="J57:J60"/>
    <mergeCell ref="A163:G163"/>
    <mergeCell ref="C33:H33"/>
    <mergeCell ref="B57:B60"/>
    <mergeCell ref="C57:C60"/>
    <mergeCell ref="C61:H61"/>
    <mergeCell ref="C73:D73"/>
    <mergeCell ref="C74:H74"/>
    <mergeCell ref="C90:H90"/>
    <mergeCell ref="C87:D88"/>
    <mergeCell ref="E87:E88"/>
    <mergeCell ref="F87:F88"/>
    <mergeCell ref="A50:A56"/>
    <mergeCell ref="A37:A44"/>
    <mergeCell ref="A45:A49"/>
    <mergeCell ref="B37:B43"/>
    <mergeCell ref="A57:A61"/>
    <mergeCell ref="A62:A66"/>
    <mergeCell ref="C62:D62"/>
    <mergeCell ref="A73:A74"/>
    <mergeCell ref="C72:H72"/>
    <mergeCell ref="C42:D43"/>
    <mergeCell ref="E42:E43"/>
    <mergeCell ref="F42:F43"/>
    <mergeCell ref="B62:B65"/>
    <mergeCell ref="E57:E60"/>
    <mergeCell ref="F57:F60"/>
    <mergeCell ref="G57:G60"/>
    <mergeCell ref="H57:H60"/>
    <mergeCell ref="F64:F65"/>
    <mergeCell ref="E64:E65"/>
    <mergeCell ref="E50:E53"/>
    <mergeCell ref="F50:F53"/>
    <mergeCell ref="G50:G53"/>
    <mergeCell ref="H50:H53"/>
    <mergeCell ref="C56:H56"/>
    <mergeCell ref="C64:D65"/>
    <mergeCell ref="G64:G65"/>
    <mergeCell ref="H64:H65"/>
    <mergeCell ref="G54:G55"/>
    <mergeCell ref="H54:H55"/>
    <mergeCell ref="B50:B55"/>
    <mergeCell ref="C54:D55"/>
    <mergeCell ref="E54:E55"/>
    <mergeCell ref="F54:F55"/>
    <mergeCell ref="I54:I55"/>
    <mergeCell ref="C45:C46"/>
    <mergeCell ref="C49:H49"/>
    <mergeCell ref="C50:C53"/>
    <mergeCell ref="B45:B48"/>
    <mergeCell ref="E47:E48"/>
    <mergeCell ref="F47:F48"/>
    <mergeCell ref="C47:D48"/>
    <mergeCell ref="H1:I1"/>
    <mergeCell ref="H4:I4"/>
    <mergeCell ref="C8:D8"/>
    <mergeCell ref="C9:D9"/>
    <mergeCell ref="C10:D10"/>
    <mergeCell ref="C11:D11"/>
    <mergeCell ref="C14:H14"/>
    <mergeCell ref="A9:A14"/>
    <mergeCell ref="A15:A22"/>
    <mergeCell ref="H3:I3"/>
    <mergeCell ref="B9:B13"/>
    <mergeCell ref="C12:D13"/>
    <mergeCell ref="E12:E13"/>
    <mergeCell ref="F12:F13"/>
    <mergeCell ref="I12:I13"/>
    <mergeCell ref="B15:B21"/>
    <mergeCell ref="C20:D21"/>
    <mergeCell ref="E20:E21"/>
    <mergeCell ref="F20:F21"/>
    <mergeCell ref="I20:I21"/>
    <mergeCell ref="C15:C19"/>
    <mergeCell ref="E15:E19"/>
    <mergeCell ref="F15:F19"/>
    <mergeCell ref="H2:J2"/>
    <mergeCell ref="A23:A26"/>
    <mergeCell ref="A27:A33"/>
    <mergeCell ref="B27:B32"/>
    <mergeCell ref="A34:A36"/>
    <mergeCell ref="B34:B35"/>
    <mergeCell ref="B23:B25"/>
    <mergeCell ref="C34:D34"/>
    <mergeCell ref="C35:D35"/>
    <mergeCell ref="C36:H36"/>
    <mergeCell ref="D26:H26"/>
    <mergeCell ref="C27:C28"/>
    <mergeCell ref="D27:D28"/>
    <mergeCell ref="E27:E28"/>
    <mergeCell ref="F27:F28"/>
    <mergeCell ref="E29:E31"/>
    <mergeCell ref="F29:F31"/>
    <mergeCell ref="G29:G31"/>
    <mergeCell ref="H29:H31"/>
    <mergeCell ref="A75:A80"/>
    <mergeCell ref="B75:B79"/>
    <mergeCell ref="A81:A90"/>
    <mergeCell ref="B81:B89"/>
    <mergeCell ref="C75:C77"/>
    <mergeCell ref="C78:D78"/>
    <mergeCell ref="C79:D79"/>
    <mergeCell ref="B67:B71"/>
    <mergeCell ref="C70:D71"/>
    <mergeCell ref="A67:A72"/>
    <mergeCell ref="C67:C69"/>
    <mergeCell ref="A91:A93"/>
    <mergeCell ref="B91:B92"/>
    <mergeCell ref="A94:A104"/>
    <mergeCell ref="C91:D91"/>
    <mergeCell ref="C92:D92"/>
    <mergeCell ref="A105:A108"/>
    <mergeCell ref="B94:B103"/>
    <mergeCell ref="C94:C102"/>
    <mergeCell ref="C103:D103"/>
    <mergeCell ref="C108:H108"/>
    <mergeCell ref="B105:B107"/>
    <mergeCell ref="C106:D107"/>
    <mergeCell ref="E106:E107"/>
    <mergeCell ref="F106:F107"/>
    <mergeCell ref="D94:D95"/>
    <mergeCell ref="C93:H93"/>
    <mergeCell ref="H106:H107"/>
    <mergeCell ref="E94:E102"/>
    <mergeCell ref="F94:F102"/>
    <mergeCell ref="G94:G102"/>
    <mergeCell ref="A109:A113"/>
    <mergeCell ref="B109:B112"/>
    <mergeCell ref="B114:B118"/>
    <mergeCell ref="A120:A123"/>
    <mergeCell ref="B120:B122"/>
    <mergeCell ref="A124:A127"/>
    <mergeCell ref="B124:B126"/>
    <mergeCell ref="C118:D118"/>
    <mergeCell ref="C119:H119"/>
    <mergeCell ref="C120:C122"/>
    <mergeCell ref="C124:C126"/>
    <mergeCell ref="C123:H123"/>
    <mergeCell ref="C127:H127"/>
    <mergeCell ref="E120:E122"/>
    <mergeCell ref="E109:E112"/>
    <mergeCell ref="F109:F112"/>
    <mergeCell ref="G109:G112"/>
    <mergeCell ref="H109:H112"/>
    <mergeCell ref="C113:H113"/>
    <mergeCell ref="H114:H117"/>
    <mergeCell ref="C114:D117"/>
    <mergeCell ref="A159:A162"/>
    <mergeCell ref="A150:A155"/>
    <mergeCell ref="A156:A158"/>
    <mergeCell ref="B156:B157"/>
    <mergeCell ref="C150:C152"/>
    <mergeCell ref="C155:H155"/>
    <mergeCell ref="C156:C157"/>
    <mergeCell ref="C158:H158"/>
    <mergeCell ref="C159:D159"/>
    <mergeCell ref="B159:B161"/>
    <mergeCell ref="C160:D161"/>
    <mergeCell ref="E160:E161"/>
    <mergeCell ref="F160:F161"/>
    <mergeCell ref="A128:A135"/>
    <mergeCell ref="B128:B134"/>
    <mergeCell ref="A147:A149"/>
    <mergeCell ref="A136:A141"/>
    <mergeCell ref="B136:B140"/>
    <mergeCell ref="A142:A146"/>
    <mergeCell ref="I42:I43"/>
    <mergeCell ref="I47:I48"/>
    <mergeCell ref="A114:A119"/>
    <mergeCell ref="E124:E126"/>
    <mergeCell ref="F124:F126"/>
    <mergeCell ref="G124:G126"/>
    <mergeCell ref="H124:H126"/>
    <mergeCell ref="I124:I126"/>
    <mergeCell ref="F120:F122"/>
    <mergeCell ref="G120:G122"/>
    <mergeCell ref="H120:H122"/>
    <mergeCell ref="I120:I122"/>
    <mergeCell ref="I75:I77"/>
    <mergeCell ref="C63:D63"/>
    <mergeCell ref="C81:C86"/>
    <mergeCell ref="E81:E86"/>
    <mergeCell ref="F81:F86"/>
    <mergeCell ref="G81:G86"/>
    <mergeCell ref="I160:I161"/>
    <mergeCell ref="B142:B145"/>
    <mergeCell ref="C144:D145"/>
    <mergeCell ref="E144:E145"/>
    <mergeCell ref="F144:F145"/>
    <mergeCell ref="C147:C148"/>
    <mergeCell ref="B147:B148"/>
    <mergeCell ref="C149:H149"/>
    <mergeCell ref="C146:H146"/>
    <mergeCell ref="E150:E152"/>
    <mergeCell ref="F150:F152"/>
    <mergeCell ref="G150:G152"/>
    <mergeCell ref="H150:H152"/>
    <mergeCell ref="I150:I152"/>
    <mergeCell ref="I144:I145"/>
    <mergeCell ref="B150:B154"/>
    <mergeCell ref="C153:D154"/>
    <mergeCell ref="E153:E154"/>
    <mergeCell ref="F153:F154"/>
    <mergeCell ref="I29:I31"/>
    <mergeCell ref="J29:J31"/>
    <mergeCell ref="C22:H22"/>
    <mergeCell ref="G27:G28"/>
    <mergeCell ref="H27:H28"/>
    <mergeCell ref="I27:I28"/>
    <mergeCell ref="J27:J28"/>
    <mergeCell ref="C29:C31"/>
    <mergeCell ref="H23:H25"/>
    <mergeCell ref="I23:I25"/>
    <mergeCell ref="J23:J25"/>
    <mergeCell ref="C23:C25"/>
    <mergeCell ref="E23:E25"/>
    <mergeCell ref="F23:F25"/>
    <mergeCell ref="G23:G25"/>
    <mergeCell ref="J37:J40"/>
    <mergeCell ref="E45:E46"/>
    <mergeCell ref="F45:F46"/>
    <mergeCell ref="G45:G46"/>
    <mergeCell ref="H45:H46"/>
    <mergeCell ref="I45:I46"/>
    <mergeCell ref="J45:J46"/>
    <mergeCell ref="I50:I53"/>
    <mergeCell ref="J50:J53"/>
    <mergeCell ref="C44:H44"/>
    <mergeCell ref="C37:C40"/>
    <mergeCell ref="C41:D41"/>
    <mergeCell ref="E37:E40"/>
    <mergeCell ref="F37:F40"/>
    <mergeCell ref="G37:G40"/>
    <mergeCell ref="H37:H40"/>
    <mergeCell ref="I37:I40"/>
    <mergeCell ref="J64:J65"/>
    <mergeCell ref="J67:J69"/>
    <mergeCell ref="J120:J122"/>
    <mergeCell ref="J75:J77"/>
    <mergeCell ref="C80:H80"/>
    <mergeCell ref="C104:H104"/>
    <mergeCell ref="D66:H66"/>
    <mergeCell ref="E70:E71"/>
    <mergeCell ref="F70:F71"/>
    <mergeCell ref="E67:E69"/>
    <mergeCell ref="F67:F69"/>
    <mergeCell ref="G67:G69"/>
    <mergeCell ref="H75:H77"/>
    <mergeCell ref="J81:J86"/>
    <mergeCell ref="I87:I88"/>
    <mergeCell ref="I109:I112"/>
    <mergeCell ref="H81:H86"/>
    <mergeCell ref="I81:I86"/>
    <mergeCell ref="H67:H69"/>
    <mergeCell ref="I67:I69"/>
    <mergeCell ref="I114:I117"/>
    <mergeCell ref="J114:J117"/>
    <mergeCell ref="I64:I65"/>
    <mergeCell ref="G106:G10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selection activeCell="A2" sqref="A2"/>
    </sheetView>
  </sheetViews>
  <sheetFormatPr defaultRowHeight="14.25"/>
  <cols>
    <col min="1" max="1" width="6.875" customWidth="1"/>
    <col min="2" max="2" width="7.5" customWidth="1"/>
    <col min="3" max="3" width="7.125" customWidth="1"/>
    <col min="4" max="4" width="19.375" customWidth="1"/>
    <col min="5" max="5" width="12.75" style="23" customWidth="1"/>
    <col min="6" max="6" width="11.625" customWidth="1"/>
    <col min="7" max="7" width="11.5" customWidth="1"/>
    <col min="10" max="10" width="9.875" bestFit="1" customWidth="1"/>
    <col min="12" max="13" width="9.875" bestFit="1" customWidth="1"/>
  </cols>
  <sheetData>
    <row r="1" spans="1:10" ht="15.75">
      <c r="A1" s="1" t="s">
        <v>106</v>
      </c>
      <c r="J1" s="38"/>
    </row>
    <row r="2" spans="1:10" ht="15.75">
      <c r="A2" s="1" t="s">
        <v>11</v>
      </c>
      <c r="J2" s="38"/>
    </row>
    <row r="3" spans="1:10" ht="15.75">
      <c r="A3" s="1"/>
      <c r="J3" s="38"/>
    </row>
    <row r="4" spans="1:10" ht="45">
      <c r="A4" s="9" t="s">
        <v>3</v>
      </c>
      <c r="B4" s="9" t="s">
        <v>4</v>
      </c>
      <c r="C4" s="9" t="s">
        <v>5</v>
      </c>
      <c r="D4" s="9" t="s">
        <v>12</v>
      </c>
      <c r="E4" s="9" t="s">
        <v>13</v>
      </c>
      <c r="F4" s="9" t="s">
        <v>14</v>
      </c>
      <c r="G4" s="9" t="s">
        <v>15</v>
      </c>
      <c r="J4" s="38"/>
    </row>
    <row r="5" spans="1:10">
      <c r="A5" s="11">
        <v>600</v>
      </c>
      <c r="B5" s="11">
        <v>60016</v>
      </c>
      <c r="C5" s="11"/>
      <c r="D5" s="2" t="s">
        <v>15</v>
      </c>
      <c r="E5" s="12">
        <f>SUM(E6+E10)</f>
        <v>123106.51</v>
      </c>
      <c r="F5" s="19">
        <f>E10</f>
        <v>77940.78</v>
      </c>
      <c r="G5" s="19">
        <v>123106.51</v>
      </c>
      <c r="J5" s="38"/>
    </row>
    <row r="6" spans="1:10" ht="15">
      <c r="A6" s="9"/>
      <c r="B6" s="9"/>
      <c r="C6" s="11">
        <v>4270</v>
      </c>
      <c r="D6" s="3"/>
      <c r="E6" s="12">
        <f>SUM(E7:E9)</f>
        <v>45165.729999999996</v>
      </c>
      <c r="F6" s="19"/>
      <c r="G6" s="19"/>
      <c r="J6" s="38"/>
    </row>
    <row r="7" spans="1:10" ht="15">
      <c r="A7" s="9"/>
      <c r="B7" s="9"/>
      <c r="C7" s="9"/>
      <c r="D7" s="3" t="s">
        <v>7</v>
      </c>
      <c r="E7" s="8">
        <v>4278.51</v>
      </c>
      <c r="F7" s="19"/>
      <c r="G7" s="19"/>
      <c r="J7" s="39"/>
    </row>
    <row r="8" spans="1:10" ht="15">
      <c r="A8" s="9"/>
      <c r="B8" s="9"/>
      <c r="C8" s="9"/>
      <c r="D8" s="3" t="s">
        <v>42</v>
      </c>
      <c r="E8" s="8">
        <v>8860.3700000000008</v>
      </c>
      <c r="F8" s="19"/>
      <c r="G8" s="19"/>
      <c r="J8" s="31"/>
    </row>
    <row r="9" spans="1:10" ht="15">
      <c r="A9" s="9"/>
      <c r="B9" s="9"/>
      <c r="C9" s="9"/>
      <c r="D9" s="3" t="s">
        <v>46</v>
      </c>
      <c r="E9" s="8">
        <v>32026.85</v>
      </c>
      <c r="F9" s="19"/>
      <c r="G9" s="19"/>
      <c r="J9" s="31"/>
    </row>
    <row r="10" spans="1:10" ht="15">
      <c r="A10" s="9"/>
      <c r="B10" s="9"/>
      <c r="C10" s="11">
        <v>6050</v>
      </c>
      <c r="D10" s="2"/>
      <c r="E10" s="12">
        <f>SUM(E11+E16+E17+E18+E19)</f>
        <v>77940.78</v>
      </c>
      <c r="F10" s="19"/>
      <c r="G10" s="19"/>
      <c r="J10" s="31"/>
    </row>
    <row r="11" spans="1:10" ht="75.75" customHeight="1">
      <c r="A11" s="9"/>
      <c r="B11" s="9"/>
      <c r="C11" s="11"/>
      <c r="D11" s="14" t="s">
        <v>95</v>
      </c>
      <c r="E11" s="12">
        <f>SUM(E12:E15)</f>
        <v>39968.44</v>
      </c>
      <c r="F11" s="19"/>
      <c r="G11" s="19"/>
      <c r="J11" s="38"/>
    </row>
    <row r="12" spans="1:10" ht="15">
      <c r="A12" s="9"/>
      <c r="B12" s="9"/>
      <c r="C12" s="9"/>
      <c r="D12" s="3" t="s">
        <v>23</v>
      </c>
      <c r="E12" s="8">
        <v>2500</v>
      </c>
      <c r="F12" s="19"/>
      <c r="G12" s="19"/>
      <c r="J12" s="31"/>
    </row>
    <row r="13" spans="1:10" ht="15">
      <c r="A13" s="9"/>
      <c r="B13" s="9"/>
      <c r="C13" s="9"/>
      <c r="D13" s="3" t="s">
        <v>33</v>
      </c>
      <c r="E13" s="8">
        <v>2500</v>
      </c>
      <c r="F13" s="19"/>
      <c r="G13" s="19"/>
      <c r="J13" s="31"/>
    </row>
    <row r="14" spans="1:10" ht="15">
      <c r="A14" s="9"/>
      <c r="B14" s="9"/>
      <c r="C14" s="9"/>
      <c r="D14" s="3" t="s">
        <v>42</v>
      </c>
      <c r="E14" s="8">
        <v>1000</v>
      </c>
      <c r="F14" s="19"/>
      <c r="G14" s="19"/>
      <c r="J14" s="31"/>
    </row>
    <row r="15" spans="1:10" ht="15">
      <c r="A15" s="9"/>
      <c r="B15" s="9"/>
      <c r="C15" s="9"/>
      <c r="D15" s="3" t="s">
        <v>43</v>
      </c>
      <c r="E15" s="8">
        <v>33968.44</v>
      </c>
      <c r="F15" s="19"/>
      <c r="G15" s="19"/>
      <c r="J15" s="31"/>
    </row>
    <row r="16" spans="1:10" ht="45">
      <c r="A16" s="9"/>
      <c r="B16" s="9"/>
      <c r="C16" s="9"/>
      <c r="D16" s="3" t="s">
        <v>98</v>
      </c>
      <c r="E16" s="12">
        <v>11000</v>
      </c>
      <c r="F16" s="19"/>
      <c r="G16" s="19"/>
      <c r="J16" s="40"/>
    </row>
    <row r="17" spans="1:10" ht="45">
      <c r="A17" s="9"/>
      <c r="B17" s="9"/>
      <c r="C17" s="9"/>
      <c r="D17" s="3" t="s">
        <v>99</v>
      </c>
      <c r="E17" s="12">
        <v>10600</v>
      </c>
      <c r="F17" s="19"/>
      <c r="G17" s="19"/>
      <c r="J17" s="40"/>
    </row>
    <row r="18" spans="1:10" ht="60">
      <c r="A18" s="9"/>
      <c r="B18" s="9"/>
      <c r="C18" s="9"/>
      <c r="D18" s="3" t="s">
        <v>100</v>
      </c>
      <c r="E18" s="12">
        <v>10372.34</v>
      </c>
      <c r="F18" s="19"/>
      <c r="G18" s="19"/>
      <c r="J18" s="40"/>
    </row>
    <row r="19" spans="1:10" ht="45">
      <c r="A19" s="9"/>
      <c r="B19" s="9"/>
      <c r="C19" s="9"/>
      <c r="D19" s="3" t="s">
        <v>101</v>
      </c>
      <c r="E19" s="12">
        <v>6000</v>
      </c>
      <c r="F19" s="19"/>
      <c r="G19" s="19"/>
      <c r="J19" s="40"/>
    </row>
    <row r="20" spans="1:10">
      <c r="A20" s="11">
        <v>700</v>
      </c>
      <c r="B20" s="11">
        <v>70005</v>
      </c>
      <c r="C20" s="11"/>
      <c r="D20" s="2" t="s">
        <v>15</v>
      </c>
      <c r="E20" s="12">
        <f>SUM(E21+E24)</f>
        <v>12200</v>
      </c>
      <c r="F20" s="19">
        <f>E24</f>
        <v>9500</v>
      </c>
      <c r="G20" s="19">
        <v>12200</v>
      </c>
      <c r="J20" s="38"/>
    </row>
    <row r="21" spans="1:10" ht="15">
      <c r="A21" s="11"/>
      <c r="B21" s="11"/>
      <c r="C21" s="11">
        <v>4300</v>
      </c>
      <c r="D21" s="3"/>
      <c r="E21" s="12">
        <f>SUM(E22:E23)</f>
        <v>2700</v>
      </c>
      <c r="F21" s="19"/>
      <c r="G21" s="19"/>
      <c r="J21" s="38"/>
    </row>
    <row r="22" spans="1:10" ht="15">
      <c r="A22" s="11"/>
      <c r="B22" s="11"/>
      <c r="C22" s="11"/>
      <c r="D22" s="3" t="s">
        <v>9</v>
      </c>
      <c r="E22" s="8">
        <v>1800</v>
      </c>
      <c r="F22" s="19"/>
      <c r="G22" s="19"/>
      <c r="J22" s="31"/>
    </row>
    <row r="23" spans="1:10" ht="15">
      <c r="A23" s="11"/>
      <c r="B23" s="11"/>
      <c r="C23" s="11"/>
      <c r="D23" s="3" t="s">
        <v>10</v>
      </c>
      <c r="E23" s="8">
        <v>900</v>
      </c>
      <c r="F23" s="19"/>
      <c r="G23" s="19"/>
      <c r="J23" s="31"/>
    </row>
    <row r="24" spans="1:10" ht="15">
      <c r="A24" s="11"/>
      <c r="B24" s="11"/>
      <c r="C24" s="11">
        <v>6050</v>
      </c>
      <c r="D24" s="3"/>
      <c r="E24" s="12">
        <f>SUM(E25)</f>
        <v>9500</v>
      </c>
      <c r="F24" s="19"/>
      <c r="G24" s="19"/>
      <c r="J24" s="38"/>
    </row>
    <row r="25" spans="1:10" ht="60">
      <c r="A25" s="11"/>
      <c r="B25" s="11"/>
      <c r="C25" s="11"/>
      <c r="D25" s="3" t="s">
        <v>97</v>
      </c>
      <c r="E25" s="8">
        <v>9500</v>
      </c>
      <c r="F25" s="19"/>
      <c r="G25" s="19"/>
      <c r="J25" s="31"/>
    </row>
    <row r="26" spans="1:10">
      <c r="A26" s="11">
        <v>750</v>
      </c>
      <c r="B26" s="11">
        <v>75075</v>
      </c>
      <c r="C26" s="11"/>
      <c r="D26" s="2" t="s">
        <v>15</v>
      </c>
      <c r="E26" s="12">
        <f xml:space="preserve"> SUM(E27+E41)</f>
        <v>12090.49</v>
      </c>
      <c r="F26" s="19"/>
      <c r="G26" s="19">
        <f>E26</f>
        <v>12090.49</v>
      </c>
      <c r="J26" s="38"/>
    </row>
    <row r="27" spans="1:10" ht="15">
      <c r="A27" s="9"/>
      <c r="B27" s="9"/>
      <c r="C27" s="11">
        <v>4210</v>
      </c>
      <c r="D27" s="3"/>
      <c r="E27" s="12">
        <f>SUM(E28:E40)</f>
        <v>4550.71</v>
      </c>
      <c r="F27" s="19"/>
      <c r="G27" s="19"/>
      <c r="J27" s="38"/>
    </row>
    <row r="28" spans="1:10" ht="15">
      <c r="A28" s="9"/>
      <c r="B28" s="9"/>
      <c r="C28" s="11"/>
      <c r="D28" s="3" t="s">
        <v>7</v>
      </c>
      <c r="E28" s="8">
        <v>470</v>
      </c>
      <c r="F28" s="19"/>
      <c r="G28" s="19"/>
      <c r="J28" s="38"/>
    </row>
    <row r="29" spans="1:10" ht="15">
      <c r="A29" s="9"/>
      <c r="B29" s="9"/>
      <c r="C29" s="11"/>
      <c r="D29" s="3" t="s">
        <v>9</v>
      </c>
      <c r="E29" s="8">
        <v>455.5</v>
      </c>
      <c r="F29" s="19"/>
      <c r="G29" s="19"/>
      <c r="J29" s="31"/>
    </row>
    <row r="30" spans="1:10" ht="15">
      <c r="A30" s="9"/>
      <c r="B30" s="9"/>
      <c r="C30" s="11"/>
      <c r="D30" s="3" t="s">
        <v>23</v>
      </c>
      <c r="E30" s="8">
        <v>224.21</v>
      </c>
      <c r="F30" s="19"/>
      <c r="G30" s="19"/>
      <c r="J30" s="31"/>
    </row>
    <row r="31" spans="1:10" ht="15">
      <c r="A31" s="9"/>
      <c r="B31" s="9"/>
      <c r="C31" s="11"/>
      <c r="D31" s="3" t="s">
        <v>25</v>
      </c>
      <c r="E31" s="8">
        <v>140</v>
      </c>
      <c r="F31" s="19"/>
      <c r="G31" s="19"/>
      <c r="J31" s="31"/>
    </row>
    <row r="32" spans="1:10" ht="15">
      <c r="A32" s="9"/>
      <c r="B32" s="9"/>
      <c r="C32" s="11"/>
      <c r="D32" s="3" t="s">
        <v>26</v>
      </c>
      <c r="E32" s="8">
        <v>250</v>
      </c>
      <c r="F32" s="19"/>
      <c r="G32" s="19"/>
      <c r="J32" s="31"/>
    </row>
    <row r="33" spans="1:10" ht="15">
      <c r="A33" s="9"/>
      <c r="B33" s="9"/>
      <c r="C33" s="11"/>
      <c r="D33" s="3" t="s">
        <v>27</v>
      </c>
      <c r="E33" s="8">
        <v>318</v>
      </c>
      <c r="F33" s="19"/>
      <c r="G33" s="19"/>
      <c r="J33" s="31"/>
    </row>
    <row r="34" spans="1:10" ht="15">
      <c r="A34" s="9"/>
      <c r="B34" s="9"/>
      <c r="C34" s="11"/>
      <c r="D34" s="3" t="s">
        <v>29</v>
      </c>
      <c r="E34" s="8">
        <v>200</v>
      </c>
      <c r="F34" s="19"/>
      <c r="G34" s="19"/>
      <c r="J34" s="31"/>
    </row>
    <row r="35" spans="1:10" ht="15">
      <c r="A35" s="9"/>
      <c r="B35" s="9"/>
      <c r="C35" s="11"/>
      <c r="D35" s="3" t="s">
        <v>30</v>
      </c>
      <c r="E35" s="8">
        <v>293</v>
      </c>
      <c r="F35" s="19"/>
      <c r="G35" s="19"/>
      <c r="J35" s="31"/>
    </row>
    <row r="36" spans="1:10" ht="15">
      <c r="A36" s="9"/>
      <c r="B36" s="9"/>
      <c r="C36" s="11"/>
      <c r="D36" s="3" t="s">
        <v>33</v>
      </c>
      <c r="E36" s="8">
        <v>565</v>
      </c>
      <c r="F36" s="19"/>
      <c r="G36" s="19"/>
      <c r="J36" s="31"/>
    </row>
    <row r="37" spans="1:10" ht="15">
      <c r="A37" s="9"/>
      <c r="B37" s="9"/>
      <c r="C37" s="11"/>
      <c r="D37" s="3" t="s">
        <v>36</v>
      </c>
      <c r="E37" s="8">
        <v>340</v>
      </c>
      <c r="F37" s="19"/>
      <c r="G37" s="19"/>
      <c r="J37" s="31"/>
    </row>
    <row r="38" spans="1:10" ht="15">
      <c r="A38" s="9"/>
      <c r="B38" s="9"/>
      <c r="C38" s="11"/>
      <c r="D38" s="3" t="s">
        <v>42</v>
      </c>
      <c r="E38" s="8">
        <v>250</v>
      </c>
      <c r="F38" s="19"/>
      <c r="G38" s="19"/>
      <c r="J38" s="31"/>
    </row>
    <row r="39" spans="1:10" ht="15">
      <c r="A39" s="9"/>
      <c r="B39" s="9"/>
      <c r="C39" s="11"/>
      <c r="D39" s="3" t="s">
        <v>44</v>
      </c>
      <c r="E39" s="8">
        <v>295</v>
      </c>
      <c r="F39" s="19"/>
      <c r="G39" s="19"/>
      <c r="J39" s="31"/>
    </row>
    <row r="40" spans="1:10" ht="15">
      <c r="A40" s="9"/>
      <c r="B40" s="9"/>
      <c r="C40" s="11"/>
      <c r="D40" s="3" t="s">
        <v>46</v>
      </c>
      <c r="E40" s="8">
        <v>750</v>
      </c>
      <c r="F40" s="19"/>
      <c r="G40" s="19"/>
      <c r="J40" s="31"/>
    </row>
    <row r="41" spans="1:10" ht="15">
      <c r="A41" s="9"/>
      <c r="B41" s="9"/>
      <c r="C41" s="11">
        <v>4300</v>
      </c>
      <c r="D41" s="3"/>
      <c r="E41" s="12">
        <f>SUM(E42:E55)</f>
        <v>7539.78</v>
      </c>
      <c r="F41" s="19"/>
      <c r="G41" s="19"/>
      <c r="J41" s="31"/>
    </row>
    <row r="42" spans="1:10" ht="15">
      <c r="A42" s="9"/>
      <c r="B42" s="9"/>
      <c r="C42" s="11"/>
      <c r="D42" s="3" t="s">
        <v>7</v>
      </c>
      <c r="E42" s="8">
        <v>470</v>
      </c>
      <c r="F42" s="19"/>
      <c r="G42" s="19"/>
      <c r="J42" s="38"/>
    </row>
    <row r="43" spans="1:10" ht="15">
      <c r="A43" s="9"/>
      <c r="B43" s="9"/>
      <c r="C43" s="11"/>
      <c r="D43" s="3" t="s">
        <v>9</v>
      </c>
      <c r="E43" s="8">
        <v>450</v>
      </c>
      <c r="F43" s="19"/>
      <c r="G43" s="19"/>
      <c r="J43" s="31"/>
    </row>
    <row r="44" spans="1:10" ht="15">
      <c r="A44" s="9"/>
      <c r="B44" s="9"/>
      <c r="C44" s="11"/>
      <c r="D44" s="3" t="s">
        <v>23</v>
      </c>
      <c r="E44" s="8">
        <v>220</v>
      </c>
      <c r="F44" s="19"/>
      <c r="G44" s="19"/>
      <c r="J44" s="31"/>
    </row>
    <row r="45" spans="1:10" ht="15">
      <c r="A45" s="9"/>
      <c r="B45" s="9"/>
      <c r="C45" s="11"/>
      <c r="D45" s="3" t="s">
        <v>25</v>
      </c>
      <c r="E45" s="8">
        <v>134.27000000000001</v>
      </c>
      <c r="F45" s="19"/>
      <c r="G45" s="19"/>
      <c r="J45" s="31"/>
    </row>
    <row r="46" spans="1:10" ht="15">
      <c r="A46" s="9"/>
      <c r="B46" s="9"/>
      <c r="C46" s="11"/>
      <c r="D46" s="3" t="s">
        <v>26</v>
      </c>
      <c r="E46" s="8">
        <v>250</v>
      </c>
      <c r="F46" s="19"/>
      <c r="G46" s="19"/>
      <c r="J46" s="31"/>
    </row>
    <row r="47" spans="1:10" ht="15">
      <c r="A47" s="9"/>
      <c r="B47" s="9"/>
      <c r="C47" s="11"/>
      <c r="D47" s="3" t="s">
        <v>27</v>
      </c>
      <c r="E47" s="8">
        <v>319.89</v>
      </c>
      <c r="F47" s="19"/>
      <c r="G47" s="19"/>
      <c r="J47" s="31"/>
    </row>
    <row r="48" spans="1:10" ht="15">
      <c r="A48" s="9"/>
      <c r="B48" s="9"/>
      <c r="C48" s="11"/>
      <c r="D48" s="3" t="s">
        <v>29</v>
      </c>
      <c r="E48" s="8">
        <v>200</v>
      </c>
      <c r="F48" s="19"/>
      <c r="G48" s="19"/>
      <c r="J48" s="31"/>
    </row>
    <row r="49" spans="1:10" ht="15">
      <c r="A49" s="9"/>
      <c r="B49" s="9"/>
      <c r="C49" s="11"/>
      <c r="D49" s="3" t="s">
        <v>30</v>
      </c>
      <c r="E49" s="8">
        <v>293.77999999999997</v>
      </c>
      <c r="F49" s="19"/>
      <c r="G49" s="19"/>
      <c r="J49" s="31"/>
    </row>
    <row r="50" spans="1:10" ht="15">
      <c r="A50" s="9"/>
      <c r="B50" s="9"/>
      <c r="C50" s="11"/>
      <c r="D50" s="3" t="s">
        <v>33</v>
      </c>
      <c r="E50" s="8">
        <v>565</v>
      </c>
      <c r="F50" s="19"/>
      <c r="G50" s="19"/>
      <c r="J50" s="31"/>
    </row>
    <row r="51" spans="1:10" ht="15">
      <c r="A51" s="9"/>
      <c r="B51" s="9"/>
      <c r="C51" s="11"/>
      <c r="D51" s="3" t="s">
        <v>35</v>
      </c>
      <c r="E51" s="8">
        <v>3000</v>
      </c>
      <c r="F51" s="19"/>
      <c r="G51" s="19"/>
      <c r="J51" s="31"/>
    </row>
    <row r="52" spans="1:10" ht="15">
      <c r="A52" s="9"/>
      <c r="B52" s="9"/>
      <c r="C52" s="11"/>
      <c r="D52" s="3" t="s">
        <v>36</v>
      </c>
      <c r="E52" s="8">
        <v>340</v>
      </c>
      <c r="F52" s="19"/>
      <c r="G52" s="19"/>
      <c r="J52" s="31"/>
    </row>
    <row r="53" spans="1:10" ht="15">
      <c r="A53" s="9"/>
      <c r="B53" s="9"/>
      <c r="C53" s="11"/>
      <c r="D53" s="3" t="s">
        <v>42</v>
      </c>
      <c r="E53" s="8">
        <v>250</v>
      </c>
      <c r="F53" s="19"/>
      <c r="G53" s="19"/>
      <c r="J53" s="31"/>
    </row>
    <row r="54" spans="1:10" ht="15">
      <c r="A54" s="9"/>
      <c r="B54" s="9"/>
      <c r="C54" s="11"/>
      <c r="D54" s="3" t="s">
        <v>44</v>
      </c>
      <c r="E54" s="8">
        <v>296.83999999999997</v>
      </c>
      <c r="F54" s="19"/>
      <c r="G54" s="19"/>
      <c r="J54" s="31"/>
    </row>
    <row r="55" spans="1:10" ht="15">
      <c r="A55" s="9"/>
      <c r="B55" s="9"/>
      <c r="C55" s="11"/>
      <c r="D55" s="3" t="s">
        <v>46</v>
      </c>
      <c r="E55" s="8">
        <v>750</v>
      </c>
      <c r="F55" s="19"/>
      <c r="G55" s="19"/>
      <c r="J55" s="31"/>
    </row>
    <row r="56" spans="1:10" ht="15">
      <c r="A56" s="11">
        <v>900</v>
      </c>
      <c r="B56" s="11">
        <v>90002</v>
      </c>
      <c r="C56" s="11"/>
      <c r="D56" s="2" t="s">
        <v>15</v>
      </c>
      <c r="E56" s="12">
        <f>E57</f>
        <v>500</v>
      </c>
      <c r="F56" s="19"/>
      <c r="G56" s="19">
        <f>E56</f>
        <v>500</v>
      </c>
      <c r="J56" s="31"/>
    </row>
    <row r="57" spans="1:10" ht="15">
      <c r="A57" s="9"/>
      <c r="B57" s="9"/>
      <c r="C57" s="11">
        <v>4210</v>
      </c>
      <c r="D57" s="3"/>
      <c r="E57" s="12">
        <f>SUM(E58)</f>
        <v>500</v>
      </c>
      <c r="F57" s="19"/>
      <c r="G57" s="19"/>
      <c r="J57" s="38"/>
    </row>
    <row r="58" spans="1:10" ht="15">
      <c r="A58" s="9"/>
      <c r="B58" s="9"/>
      <c r="C58" s="11"/>
      <c r="D58" s="3" t="s">
        <v>33</v>
      </c>
      <c r="E58" s="8">
        <v>500</v>
      </c>
      <c r="F58" s="19"/>
      <c r="G58" s="19"/>
      <c r="J58" s="31"/>
    </row>
    <row r="59" spans="1:10">
      <c r="A59" s="11">
        <v>900</v>
      </c>
      <c r="B59" s="11">
        <v>90019</v>
      </c>
      <c r="C59" s="11"/>
      <c r="D59" s="2" t="s">
        <v>15</v>
      </c>
      <c r="E59" s="12">
        <f>SUM(E60+E62)</f>
        <v>4115.55</v>
      </c>
      <c r="F59" s="19"/>
      <c r="G59" s="19">
        <f>E59</f>
        <v>4115.55</v>
      </c>
      <c r="J59" s="38"/>
    </row>
    <row r="60" spans="1:10" ht="15">
      <c r="A60" s="9"/>
      <c r="B60" s="9"/>
      <c r="C60" s="11">
        <v>4210</v>
      </c>
      <c r="D60" s="3"/>
      <c r="E60" s="12">
        <f>E61</f>
        <v>3765.3</v>
      </c>
      <c r="F60" s="19"/>
      <c r="G60" s="19"/>
      <c r="J60" s="38"/>
    </row>
    <row r="61" spans="1:10" ht="15">
      <c r="A61" s="9"/>
      <c r="B61" s="9"/>
      <c r="C61" s="11"/>
      <c r="D61" s="3" t="s">
        <v>35</v>
      </c>
      <c r="E61" s="8">
        <f>2732.1+1033.2</f>
        <v>3765.3</v>
      </c>
      <c r="F61" s="19"/>
      <c r="G61" s="19"/>
      <c r="J61" s="31"/>
    </row>
    <row r="62" spans="1:10" ht="15">
      <c r="A62" s="9"/>
      <c r="B62" s="9"/>
      <c r="C62" s="11">
        <v>4300</v>
      </c>
      <c r="D62" s="3"/>
      <c r="E62" s="12">
        <f>E63</f>
        <v>350.25</v>
      </c>
      <c r="F62" s="19"/>
      <c r="G62" s="19"/>
      <c r="J62" s="38"/>
    </row>
    <row r="63" spans="1:10" ht="15">
      <c r="A63" s="9"/>
      <c r="B63" s="9"/>
      <c r="C63" s="11"/>
      <c r="D63" s="3" t="s">
        <v>41</v>
      </c>
      <c r="E63" s="8">
        <v>350.25</v>
      </c>
      <c r="F63" s="19"/>
      <c r="G63" s="19"/>
      <c r="J63" s="31"/>
    </row>
    <row r="64" spans="1:10">
      <c r="A64" s="11">
        <v>921</v>
      </c>
      <c r="B64" s="11">
        <v>92195</v>
      </c>
      <c r="C64" s="11"/>
      <c r="D64" s="2" t="s">
        <v>15</v>
      </c>
      <c r="E64" s="12">
        <f>SUM(E65+E68)</f>
        <v>15146.92</v>
      </c>
      <c r="F64" s="19"/>
      <c r="G64" s="19">
        <f>E64</f>
        <v>15146.92</v>
      </c>
      <c r="J64" s="38"/>
    </row>
    <row r="65" spans="1:10" ht="15">
      <c r="A65" s="11"/>
      <c r="B65" s="11"/>
      <c r="C65" s="11">
        <v>4210</v>
      </c>
      <c r="D65" s="3"/>
      <c r="E65" s="12">
        <f>SUM(E66:E67)</f>
        <v>3813.42</v>
      </c>
      <c r="F65" s="19"/>
      <c r="G65" s="19"/>
      <c r="J65" s="38"/>
    </row>
    <row r="66" spans="1:10" ht="15">
      <c r="A66" s="11"/>
      <c r="B66" s="11"/>
      <c r="C66" s="11"/>
      <c r="D66" s="3" t="s">
        <v>34</v>
      </c>
      <c r="E66" s="8">
        <v>2813.42</v>
      </c>
      <c r="F66" s="19"/>
      <c r="G66" s="19"/>
      <c r="J66" s="31"/>
    </row>
    <row r="67" spans="1:10" ht="15">
      <c r="A67" s="11"/>
      <c r="B67" s="11"/>
      <c r="C67" s="11"/>
      <c r="D67" s="3" t="s">
        <v>40</v>
      </c>
      <c r="E67" s="8">
        <v>1000</v>
      </c>
      <c r="F67" s="19"/>
      <c r="G67" s="19"/>
      <c r="J67" s="31"/>
    </row>
    <row r="68" spans="1:10" ht="15">
      <c r="A68" s="9"/>
      <c r="B68" s="9"/>
      <c r="C68" s="11">
        <v>4300</v>
      </c>
      <c r="D68" s="3"/>
      <c r="E68" s="12">
        <f>E69+E70</f>
        <v>11333.5</v>
      </c>
      <c r="F68" s="19"/>
      <c r="G68" s="19"/>
      <c r="J68" s="38"/>
    </row>
    <row r="69" spans="1:10" ht="15">
      <c r="A69" s="9"/>
      <c r="B69" s="9"/>
      <c r="C69" s="11"/>
      <c r="D69" s="3" t="s">
        <v>25</v>
      </c>
      <c r="E69" s="8">
        <v>400</v>
      </c>
      <c r="F69" s="19"/>
      <c r="G69" s="19"/>
      <c r="J69" s="31"/>
    </row>
    <row r="70" spans="1:10" ht="15">
      <c r="A70" s="9"/>
      <c r="B70" s="9"/>
      <c r="C70" s="11"/>
      <c r="D70" s="3" t="s">
        <v>35</v>
      </c>
      <c r="E70" s="8">
        <f>1686+9247.5</f>
        <v>10933.5</v>
      </c>
      <c r="F70" s="19"/>
      <c r="G70" s="19"/>
      <c r="J70" s="31"/>
    </row>
    <row r="71" spans="1:10">
      <c r="A71" s="11">
        <v>926</v>
      </c>
      <c r="B71" s="11">
        <v>92605</v>
      </c>
      <c r="C71" s="11"/>
      <c r="D71" s="2" t="s">
        <v>15</v>
      </c>
      <c r="E71" s="12">
        <f>SUM(E72+E74)</f>
        <v>11679.2</v>
      </c>
      <c r="F71" s="19"/>
      <c r="G71" s="19">
        <f>E71</f>
        <v>11679.2</v>
      </c>
      <c r="J71" s="38"/>
    </row>
    <row r="72" spans="1:10" ht="15">
      <c r="A72" s="11"/>
      <c r="B72" s="11"/>
      <c r="C72" s="11">
        <v>4210</v>
      </c>
      <c r="D72" s="3"/>
      <c r="E72" s="12">
        <f>E73</f>
        <v>2000</v>
      </c>
      <c r="F72" s="19"/>
      <c r="G72" s="19"/>
      <c r="J72" s="38"/>
    </row>
    <row r="73" spans="1:10" ht="15">
      <c r="A73" s="11"/>
      <c r="B73" s="11"/>
      <c r="C73" s="11"/>
      <c r="D73" s="3" t="s">
        <v>32</v>
      </c>
      <c r="E73" s="8">
        <v>2000</v>
      </c>
      <c r="F73" s="19"/>
      <c r="G73" s="19"/>
      <c r="J73" s="31"/>
    </row>
    <row r="74" spans="1:10" ht="15">
      <c r="A74" s="9"/>
      <c r="B74" s="9"/>
      <c r="C74" s="11">
        <v>4300</v>
      </c>
      <c r="D74" s="3"/>
      <c r="E74" s="12">
        <f>SUM(E75:E78)</f>
        <v>9679.2000000000007</v>
      </c>
      <c r="F74" s="19"/>
      <c r="G74" s="19"/>
      <c r="J74" s="38"/>
    </row>
    <row r="75" spans="1:10" ht="15">
      <c r="A75" s="9"/>
      <c r="B75" s="9"/>
      <c r="C75" s="11"/>
      <c r="D75" s="3" t="s">
        <v>9</v>
      </c>
      <c r="E75" s="8">
        <v>2200</v>
      </c>
      <c r="F75" s="19"/>
      <c r="G75" s="19"/>
      <c r="J75" s="31"/>
    </row>
    <row r="76" spans="1:10" ht="15">
      <c r="A76" s="9"/>
      <c r="B76" s="9"/>
      <c r="C76" s="11"/>
      <c r="D76" s="3" t="s">
        <v>25</v>
      </c>
      <c r="E76" s="8">
        <v>2479.1999999999998</v>
      </c>
      <c r="F76" s="19"/>
      <c r="G76" s="19"/>
      <c r="J76" s="31"/>
    </row>
    <row r="77" spans="1:10" ht="15">
      <c r="A77" s="9"/>
      <c r="B77" s="9"/>
      <c r="C77" s="11"/>
      <c r="D77" s="3" t="s">
        <v>38</v>
      </c>
      <c r="E77" s="8">
        <v>2500</v>
      </c>
      <c r="F77" s="19"/>
      <c r="G77" s="19"/>
      <c r="J77" s="31"/>
    </row>
    <row r="78" spans="1:10" ht="15">
      <c r="A78" s="9"/>
      <c r="B78" s="9"/>
      <c r="C78" s="11"/>
      <c r="D78" s="3" t="s">
        <v>40</v>
      </c>
      <c r="E78" s="8">
        <v>2500</v>
      </c>
      <c r="F78" s="19"/>
      <c r="G78" s="19"/>
      <c r="J78" s="31"/>
    </row>
    <row r="79" spans="1:10">
      <c r="A79" s="11">
        <v>926</v>
      </c>
      <c r="B79" s="11">
        <v>92695</v>
      </c>
      <c r="C79" s="11"/>
      <c r="D79" s="2" t="s">
        <v>15</v>
      </c>
      <c r="E79" s="12">
        <f>E80+E83</f>
        <v>354768.73</v>
      </c>
      <c r="F79" s="19">
        <f>E82</f>
        <v>353404.22</v>
      </c>
      <c r="G79" s="19">
        <f>E79</f>
        <v>354768.73</v>
      </c>
      <c r="J79" s="38"/>
    </row>
    <row r="80" spans="1:10" ht="15">
      <c r="A80" s="11"/>
      <c r="B80" s="11"/>
      <c r="C80" s="11">
        <v>4300</v>
      </c>
      <c r="D80" s="3"/>
      <c r="E80" s="12">
        <f>E81</f>
        <v>1364.51</v>
      </c>
      <c r="F80" s="19"/>
      <c r="G80" s="19"/>
      <c r="J80" s="38"/>
    </row>
    <row r="81" spans="1:14" ht="15">
      <c r="A81" s="11"/>
      <c r="B81" s="11"/>
      <c r="C81" s="11"/>
      <c r="D81" s="3" t="s">
        <v>24</v>
      </c>
      <c r="E81" s="8">
        <v>1364.51</v>
      </c>
      <c r="F81" s="19"/>
      <c r="G81" s="19"/>
      <c r="J81" s="31"/>
    </row>
    <row r="82" spans="1:14" ht="15">
      <c r="A82" s="9"/>
      <c r="B82" s="9"/>
      <c r="C82" s="11">
        <v>6050</v>
      </c>
      <c r="D82" s="3"/>
      <c r="E82" s="12">
        <f>E83</f>
        <v>353404.22</v>
      </c>
      <c r="F82" s="12"/>
      <c r="G82" s="19"/>
      <c r="J82" s="38"/>
    </row>
    <row r="83" spans="1:14" ht="57.75">
      <c r="A83" s="29"/>
      <c r="B83" s="29"/>
      <c r="C83" s="10"/>
      <c r="D83" s="21" t="s">
        <v>96</v>
      </c>
      <c r="E83" s="24">
        <f>SUM(E84:E107)</f>
        <v>353404.22</v>
      </c>
      <c r="F83" s="27"/>
      <c r="G83" s="27"/>
      <c r="J83" s="38"/>
    </row>
    <row r="84" spans="1:14" ht="15">
      <c r="A84" s="29"/>
      <c r="B84" s="29"/>
      <c r="C84" s="10"/>
      <c r="D84" s="21" t="s">
        <v>7</v>
      </c>
      <c r="E84" s="24">
        <v>4100</v>
      </c>
      <c r="F84" s="27"/>
      <c r="G84" s="27"/>
      <c r="J84" s="41"/>
      <c r="L84" s="5">
        <v>18818.509999999998</v>
      </c>
      <c r="M84" s="5">
        <v>18818.509999999998</v>
      </c>
    </row>
    <row r="85" spans="1:14" ht="15">
      <c r="A85" s="29"/>
      <c r="B85" s="29"/>
      <c r="C85" s="10"/>
      <c r="D85" s="21" t="s">
        <v>9</v>
      </c>
      <c r="E85" s="24">
        <v>15000</v>
      </c>
      <c r="F85" s="27"/>
      <c r="G85" s="27"/>
      <c r="J85" s="41"/>
      <c r="L85" s="5">
        <v>19905.5</v>
      </c>
      <c r="M85" s="5">
        <v>19905.5</v>
      </c>
    </row>
    <row r="86" spans="1:14" ht="15">
      <c r="A86" s="29"/>
      <c r="B86" s="29"/>
      <c r="C86" s="10"/>
      <c r="D86" s="21" t="s">
        <v>10</v>
      </c>
      <c r="E86" s="24">
        <v>12585.47</v>
      </c>
      <c r="F86" s="27"/>
      <c r="G86" s="27"/>
      <c r="J86" s="41"/>
      <c r="L86" s="5">
        <v>13485.47</v>
      </c>
      <c r="M86" s="5">
        <v>13485.47</v>
      </c>
    </row>
    <row r="87" spans="1:14" ht="15">
      <c r="A87" s="29"/>
      <c r="B87" s="29"/>
      <c r="C87" s="10"/>
      <c r="D87" s="20" t="s">
        <v>23</v>
      </c>
      <c r="E87" s="24">
        <v>11900</v>
      </c>
      <c r="F87" s="27"/>
      <c r="G87" s="27"/>
      <c r="J87" s="41"/>
      <c r="L87" s="5">
        <v>14844.21</v>
      </c>
      <c r="M87" s="5">
        <v>14844.21</v>
      </c>
    </row>
    <row r="88" spans="1:14" ht="15">
      <c r="A88" s="29"/>
      <c r="B88" s="29"/>
      <c r="C88" s="10"/>
      <c r="D88" s="20" t="s">
        <v>25</v>
      </c>
      <c r="E88" s="24">
        <v>10332</v>
      </c>
      <c r="F88" s="27"/>
      <c r="G88" s="27"/>
      <c r="J88" s="41"/>
      <c r="L88" s="5">
        <v>12364.51</v>
      </c>
      <c r="M88" s="5">
        <v>12364.51</v>
      </c>
    </row>
    <row r="89" spans="1:14" ht="15">
      <c r="A89" s="29"/>
      <c r="B89" s="29"/>
      <c r="C89" s="10"/>
      <c r="D89" s="20" t="s">
        <v>26</v>
      </c>
      <c r="E89" s="24">
        <v>14683.89</v>
      </c>
      <c r="F89" s="27"/>
      <c r="G89" s="27"/>
      <c r="J89" s="41"/>
      <c r="L89" s="5">
        <v>13485.47</v>
      </c>
      <c r="M89" s="5">
        <v>13485.47</v>
      </c>
    </row>
    <row r="90" spans="1:14" ht="15">
      <c r="A90" s="29"/>
      <c r="B90" s="29"/>
      <c r="C90" s="10"/>
      <c r="D90" s="20" t="s">
        <v>27</v>
      </c>
      <c r="E90" s="24">
        <v>21000</v>
      </c>
      <c r="F90" s="27"/>
      <c r="G90" s="27"/>
      <c r="J90" s="41"/>
      <c r="L90" s="5">
        <v>15183.89</v>
      </c>
      <c r="M90" s="5">
        <v>15183.89</v>
      </c>
    </row>
    <row r="91" spans="1:14" ht="15">
      <c r="A91" s="29"/>
      <c r="B91" s="29"/>
      <c r="C91" s="10"/>
      <c r="D91" s="20" t="s">
        <v>28</v>
      </c>
      <c r="E91" s="24">
        <v>16304</v>
      </c>
      <c r="F91" s="27"/>
      <c r="G91" s="27"/>
      <c r="J91" s="41"/>
      <c r="L91" s="5">
        <v>21637.89</v>
      </c>
      <c r="M91" s="5">
        <v>21637.89</v>
      </c>
    </row>
    <row r="92" spans="1:14" ht="15">
      <c r="A92" s="29"/>
      <c r="B92" s="29"/>
      <c r="C92" s="10"/>
      <c r="D92" s="20" t="s">
        <v>29</v>
      </c>
      <c r="E92" s="24">
        <v>8429.9500000000007</v>
      </c>
      <c r="F92" s="27"/>
      <c r="G92" s="27"/>
      <c r="J92" s="41"/>
      <c r="L92" s="5">
        <v>16304</v>
      </c>
      <c r="M92" s="5">
        <v>16304.85</v>
      </c>
      <c r="N92">
        <v>0.85</v>
      </c>
    </row>
    <row r="93" spans="1:14" ht="15">
      <c r="A93" s="29"/>
      <c r="B93" s="29"/>
      <c r="C93" s="29"/>
      <c r="D93" s="20" t="s">
        <v>30</v>
      </c>
      <c r="E93" s="24">
        <v>20100</v>
      </c>
      <c r="F93" s="27"/>
      <c r="G93" s="27"/>
      <c r="J93" s="41"/>
      <c r="L93" s="5">
        <v>19429.95</v>
      </c>
      <c r="M93" s="5">
        <v>19429.95</v>
      </c>
    </row>
    <row r="94" spans="1:14" ht="15">
      <c r="A94" s="29"/>
      <c r="B94" s="29"/>
      <c r="C94" s="29"/>
      <c r="D94" s="20" t="s">
        <v>31</v>
      </c>
      <c r="E94" s="24">
        <v>16474.689999999999</v>
      </c>
      <c r="F94" s="27"/>
      <c r="G94" s="27"/>
      <c r="J94" s="41"/>
      <c r="L94" s="5">
        <v>20686.78</v>
      </c>
      <c r="M94" s="5">
        <v>20686.78</v>
      </c>
    </row>
    <row r="95" spans="1:14" ht="15">
      <c r="A95" s="29"/>
      <c r="B95" s="29"/>
      <c r="C95" s="29"/>
      <c r="D95" s="20" t="s">
        <v>32</v>
      </c>
      <c r="E95" s="24">
        <v>18471</v>
      </c>
      <c r="F95" s="27"/>
      <c r="G95" s="27"/>
      <c r="J95" s="41"/>
      <c r="L95" s="5">
        <v>16474.689999999999</v>
      </c>
      <c r="M95" s="5">
        <v>16474.689999999999</v>
      </c>
    </row>
    <row r="96" spans="1:14" ht="15">
      <c r="A96" s="29"/>
      <c r="B96" s="29"/>
      <c r="C96" s="29"/>
      <c r="D96" s="20" t="s">
        <v>33</v>
      </c>
      <c r="E96" s="24">
        <v>22500</v>
      </c>
      <c r="F96" s="27"/>
      <c r="G96" s="27"/>
      <c r="J96" s="41"/>
      <c r="L96" s="5">
        <v>30843.34</v>
      </c>
      <c r="M96" s="5">
        <v>30843.34</v>
      </c>
    </row>
    <row r="97" spans="1:14" ht="15">
      <c r="A97" s="29"/>
      <c r="B97" s="29"/>
      <c r="C97" s="29"/>
      <c r="D97" s="20" t="s">
        <v>34</v>
      </c>
      <c r="E97" s="24">
        <v>12880</v>
      </c>
      <c r="F97" s="27"/>
      <c r="G97" s="27"/>
      <c r="J97" s="41"/>
      <c r="L97" s="5">
        <v>26630</v>
      </c>
      <c r="M97" s="5">
        <v>26631.25</v>
      </c>
      <c r="N97">
        <v>1.25</v>
      </c>
    </row>
    <row r="98" spans="1:14" ht="15">
      <c r="A98" s="29"/>
      <c r="B98" s="29"/>
      <c r="C98" s="29"/>
      <c r="D98" s="20" t="s">
        <v>35</v>
      </c>
      <c r="E98" s="24">
        <v>16269.64</v>
      </c>
      <c r="F98" s="27"/>
      <c r="G98" s="27"/>
      <c r="J98" s="41"/>
      <c r="L98" s="5">
        <v>15693.42</v>
      </c>
      <c r="M98" s="5">
        <v>15693.42</v>
      </c>
    </row>
    <row r="99" spans="1:14" ht="15">
      <c r="A99" s="29"/>
      <c r="B99" s="29"/>
      <c r="C99" s="29"/>
      <c r="D99" s="20" t="s">
        <v>36</v>
      </c>
      <c r="E99" s="24">
        <v>13043</v>
      </c>
      <c r="F99" s="27"/>
      <c r="G99" s="27"/>
      <c r="J99" s="41"/>
      <c r="L99" s="5">
        <v>33968.44</v>
      </c>
      <c r="M99" s="5">
        <v>33968.44</v>
      </c>
    </row>
    <row r="100" spans="1:14" ht="15">
      <c r="A100" s="29"/>
      <c r="B100" s="29"/>
      <c r="C100" s="29"/>
      <c r="D100" s="20" t="s">
        <v>37</v>
      </c>
      <c r="E100" s="24">
        <v>17833</v>
      </c>
      <c r="F100" s="27"/>
      <c r="G100" s="27"/>
      <c r="J100" s="41"/>
      <c r="L100" s="5">
        <v>13723</v>
      </c>
      <c r="M100" s="5">
        <v>13723.25</v>
      </c>
      <c r="N100">
        <v>0.25</v>
      </c>
    </row>
    <row r="101" spans="1:14" ht="15">
      <c r="A101" s="29"/>
      <c r="B101" s="29"/>
      <c r="C101" s="29"/>
      <c r="D101" s="20" t="s">
        <v>38</v>
      </c>
      <c r="E101" s="24">
        <v>12887.7</v>
      </c>
      <c r="F101" s="27"/>
      <c r="G101" s="27"/>
      <c r="J101" s="41"/>
      <c r="L101" s="5">
        <v>17833</v>
      </c>
      <c r="M101" s="5">
        <v>17833.43</v>
      </c>
      <c r="N101">
        <v>0.43</v>
      </c>
    </row>
    <row r="102" spans="1:14" ht="15">
      <c r="A102" s="29"/>
      <c r="B102" s="29"/>
      <c r="C102" s="29"/>
      <c r="D102" s="20" t="s">
        <v>39</v>
      </c>
      <c r="E102" s="24">
        <v>17052.16</v>
      </c>
      <c r="F102" s="27"/>
      <c r="G102" s="27"/>
      <c r="J102" s="41"/>
      <c r="L102" s="5">
        <v>15387.7</v>
      </c>
      <c r="M102" s="5">
        <v>15489.61</v>
      </c>
      <c r="N102">
        <v>101.91</v>
      </c>
    </row>
    <row r="103" spans="1:14" ht="15">
      <c r="A103" s="29"/>
      <c r="B103" s="29"/>
      <c r="C103" s="29"/>
      <c r="D103" s="20" t="s">
        <v>47</v>
      </c>
      <c r="E103" s="24">
        <v>15965.17</v>
      </c>
      <c r="F103" s="27"/>
      <c r="G103" s="27"/>
      <c r="J103" s="41"/>
      <c r="L103" s="5">
        <v>17052.16</v>
      </c>
      <c r="M103" s="5">
        <v>17052.16</v>
      </c>
    </row>
    <row r="104" spans="1:14" ht="15">
      <c r="A104" s="29"/>
      <c r="B104" s="29"/>
      <c r="C104" s="29"/>
      <c r="D104" s="20" t="s">
        <v>40</v>
      </c>
      <c r="E104" s="24">
        <v>10507.41</v>
      </c>
      <c r="F104" s="27"/>
      <c r="G104" s="27"/>
      <c r="J104" s="41"/>
      <c r="L104" s="5">
        <v>15965.17</v>
      </c>
      <c r="M104" s="5">
        <v>15965.17</v>
      </c>
    </row>
    <row r="105" spans="1:14" ht="15">
      <c r="A105" s="29"/>
      <c r="B105" s="29"/>
      <c r="C105" s="29"/>
      <c r="D105" s="20" t="s">
        <v>41</v>
      </c>
      <c r="E105" s="24">
        <v>16600</v>
      </c>
      <c r="F105" s="27"/>
      <c r="G105" s="27"/>
      <c r="J105" s="41"/>
      <c r="L105" s="5">
        <v>20007.41</v>
      </c>
      <c r="M105" s="5">
        <v>20007.41</v>
      </c>
    </row>
    <row r="106" spans="1:14" ht="15">
      <c r="A106" s="29"/>
      <c r="B106" s="29"/>
      <c r="C106" s="29"/>
      <c r="D106" s="20" t="s">
        <v>44</v>
      </c>
      <c r="E106" s="24">
        <v>16800</v>
      </c>
      <c r="F106" s="27"/>
      <c r="G106" s="27"/>
      <c r="J106" s="41"/>
      <c r="L106" s="5">
        <v>16950.25</v>
      </c>
      <c r="M106" s="5">
        <v>16950.25</v>
      </c>
    </row>
    <row r="107" spans="1:14" ht="15">
      <c r="A107" s="29"/>
      <c r="B107" s="29"/>
      <c r="C107" s="29"/>
      <c r="D107" s="20" t="s">
        <v>45</v>
      </c>
      <c r="E107" s="24">
        <v>11685.14</v>
      </c>
      <c r="F107" s="27"/>
      <c r="G107" s="27"/>
      <c r="J107" s="41"/>
      <c r="L107" s="5">
        <v>10360.370000000001</v>
      </c>
      <c r="M107" s="5">
        <v>10360.370000000001</v>
      </c>
    </row>
    <row r="108" spans="1:14" ht="15">
      <c r="A108" s="29"/>
      <c r="B108" s="29"/>
      <c r="C108" s="29"/>
      <c r="D108" s="20"/>
      <c r="E108" s="24"/>
      <c r="F108" s="27"/>
      <c r="G108" s="27"/>
      <c r="J108" s="39"/>
      <c r="L108" s="5">
        <v>33968.44</v>
      </c>
      <c r="M108" s="5">
        <v>33968.44</v>
      </c>
    </row>
    <row r="109" spans="1:14" ht="15">
      <c r="A109" s="29"/>
      <c r="B109" s="29"/>
      <c r="C109" s="29"/>
      <c r="D109" s="20"/>
      <c r="E109" s="26">
        <f>SUM(E5+E20+E26+E56+E59+E64+E71+E79)</f>
        <v>533607.4</v>
      </c>
      <c r="F109" s="28">
        <f>SUM(F5:F108)</f>
        <v>440845</v>
      </c>
      <c r="G109" s="28">
        <f>SUM(G5:G108)</f>
        <v>533607.4</v>
      </c>
      <c r="L109" s="5">
        <v>17391.84</v>
      </c>
      <c r="M109" s="5">
        <v>17391.84</v>
      </c>
    </row>
    <row r="110" spans="1:14">
      <c r="A110" s="22"/>
      <c r="B110" s="22"/>
      <c r="C110" s="22"/>
      <c r="E110" s="25"/>
      <c r="L110" s="5">
        <v>11685.14</v>
      </c>
      <c r="M110" s="5">
        <v>11685.14</v>
      </c>
    </row>
    <row r="111" spans="1:14">
      <c r="A111" s="22"/>
      <c r="B111" s="22"/>
      <c r="C111" s="22"/>
      <c r="L111" s="5">
        <v>33526.85</v>
      </c>
      <c r="M111" s="5">
        <v>33526.85</v>
      </c>
    </row>
    <row r="112" spans="1:14" ht="15">
      <c r="E112" s="25"/>
      <c r="L112" s="30">
        <f>SUM(L84:L111)</f>
        <v>533607.4</v>
      </c>
      <c r="M112" s="30">
        <f>SUM(M84:M111)</f>
        <v>533712.09</v>
      </c>
      <c r="N112" s="37">
        <f>SUM(N84:N111)</f>
        <v>104.69</v>
      </c>
    </row>
    <row r="113" spans="11:12" ht="15">
      <c r="L113" s="30">
        <f>M112-L112</f>
        <v>104.68999999994412</v>
      </c>
    </row>
    <row r="114" spans="11:12" ht="15">
      <c r="K114" s="5"/>
      <c r="L114" s="30">
        <f>SUM(L112:L113)</f>
        <v>533712.09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82" workbookViewId="0">
      <selection activeCell="D117" sqref="D117"/>
    </sheetView>
  </sheetViews>
  <sheetFormatPr defaultRowHeight="14.25"/>
  <cols>
    <col min="1" max="1" width="6.875" customWidth="1"/>
    <col min="2" max="2" width="7.5" customWidth="1"/>
    <col min="3" max="3" width="7.125" customWidth="1"/>
    <col min="4" max="4" width="19.375" customWidth="1"/>
    <col min="5" max="5" width="12.75" style="23" customWidth="1"/>
    <col min="6" max="6" width="11.625" customWidth="1"/>
    <col min="7" max="7" width="11.5" customWidth="1"/>
    <col min="10" max="10" width="9.875" bestFit="1" customWidth="1"/>
    <col min="12" max="13" width="9.875" bestFit="1" customWidth="1"/>
  </cols>
  <sheetData>
    <row r="1" spans="1:10" ht="15.75">
      <c r="A1" s="1" t="s">
        <v>106</v>
      </c>
      <c r="J1" s="38"/>
    </row>
    <row r="2" spans="1:10" ht="15.75">
      <c r="A2" s="1"/>
      <c r="J2" s="38"/>
    </row>
    <row r="3" spans="1:10" ht="15.75">
      <c r="A3" s="1"/>
      <c r="J3" s="38"/>
    </row>
    <row r="4" spans="1:10" ht="45">
      <c r="A4" s="36" t="s">
        <v>3</v>
      </c>
      <c r="B4" s="36" t="s">
        <v>4</v>
      </c>
      <c r="C4" s="36" t="s">
        <v>5</v>
      </c>
      <c r="D4" s="36" t="s">
        <v>12</v>
      </c>
      <c r="E4" s="36" t="s">
        <v>13</v>
      </c>
      <c r="F4" s="36" t="s">
        <v>14</v>
      </c>
      <c r="G4" s="36" t="s">
        <v>15</v>
      </c>
      <c r="J4" s="38"/>
    </row>
    <row r="5" spans="1:10">
      <c r="A5" s="33">
        <v>600</v>
      </c>
      <c r="B5" s="33">
        <v>60016</v>
      </c>
      <c r="C5" s="33"/>
      <c r="D5" s="2" t="s">
        <v>15</v>
      </c>
      <c r="E5" s="12">
        <f>SUM(E6+E10)</f>
        <v>45166</v>
      </c>
      <c r="F5" s="19">
        <f>F10</f>
        <v>77940</v>
      </c>
      <c r="G5" s="19">
        <f>E5+F5</f>
        <v>123106</v>
      </c>
      <c r="J5" s="38"/>
    </row>
    <row r="6" spans="1:10" ht="15">
      <c r="A6" s="36"/>
      <c r="B6" s="36"/>
      <c r="C6" s="33">
        <v>4270</v>
      </c>
      <c r="D6" s="3"/>
      <c r="E6" s="12">
        <f>SUM(E7:E9)</f>
        <v>45166</v>
      </c>
      <c r="F6" s="19"/>
      <c r="G6" s="19"/>
      <c r="J6" s="38"/>
    </row>
    <row r="7" spans="1:10" ht="15">
      <c r="A7" s="36"/>
      <c r="B7" s="36"/>
      <c r="C7" s="36"/>
      <c r="D7" s="3" t="s">
        <v>7</v>
      </c>
      <c r="E7" s="8">
        <v>4279</v>
      </c>
      <c r="F7" s="19"/>
      <c r="G7" s="19"/>
      <c r="J7" s="39"/>
    </row>
    <row r="8" spans="1:10" ht="15">
      <c r="A8" s="36"/>
      <c r="B8" s="36"/>
      <c r="C8" s="36"/>
      <c r="D8" s="3" t="s">
        <v>42</v>
      </c>
      <c r="E8" s="8">
        <v>8860</v>
      </c>
      <c r="F8" s="19"/>
      <c r="G8" s="19"/>
      <c r="J8" s="31"/>
    </row>
    <row r="9" spans="1:10" ht="15">
      <c r="A9" s="36"/>
      <c r="B9" s="36"/>
      <c r="C9" s="36"/>
      <c r="D9" s="3" t="s">
        <v>46</v>
      </c>
      <c r="E9" s="8">
        <v>32027</v>
      </c>
      <c r="F9" s="19"/>
      <c r="G9" s="19"/>
      <c r="J9" s="31"/>
    </row>
    <row r="10" spans="1:10" ht="15">
      <c r="A10" s="36"/>
      <c r="B10" s="36"/>
      <c r="C10" s="33">
        <v>6050</v>
      </c>
      <c r="D10" s="2"/>
      <c r="E10" s="12"/>
      <c r="F10" s="19">
        <f>F11+F16+F17+F18+F19</f>
        <v>77940</v>
      </c>
      <c r="G10" s="19"/>
      <c r="J10" s="31"/>
    </row>
    <row r="11" spans="1:10" ht="90">
      <c r="A11" s="36"/>
      <c r="B11" s="36"/>
      <c r="C11" s="33"/>
      <c r="D11" s="34" t="s">
        <v>95</v>
      </c>
      <c r="E11" s="12"/>
      <c r="F11" s="12">
        <f>SUM(F12:F15)</f>
        <v>39968</v>
      </c>
      <c r="G11" s="19"/>
      <c r="J11" s="38"/>
    </row>
    <row r="12" spans="1:10" ht="15">
      <c r="A12" s="36"/>
      <c r="B12" s="36"/>
      <c r="C12" s="36"/>
      <c r="D12" s="3" t="s">
        <v>23</v>
      </c>
      <c r="E12" s="8"/>
      <c r="F12" s="8">
        <v>2500</v>
      </c>
      <c r="G12" s="19"/>
      <c r="J12" s="31"/>
    </row>
    <row r="13" spans="1:10" ht="15">
      <c r="A13" s="36"/>
      <c r="B13" s="36"/>
      <c r="C13" s="36"/>
      <c r="D13" s="3" t="s">
        <v>33</v>
      </c>
      <c r="E13" s="8"/>
      <c r="F13" s="8">
        <v>2500</v>
      </c>
      <c r="G13" s="19"/>
      <c r="J13" s="31"/>
    </row>
    <row r="14" spans="1:10" ht="15">
      <c r="A14" s="36"/>
      <c r="B14" s="36"/>
      <c r="C14" s="36"/>
      <c r="D14" s="3" t="s">
        <v>42</v>
      </c>
      <c r="E14" s="8"/>
      <c r="F14" s="8">
        <v>1000</v>
      </c>
      <c r="G14" s="19"/>
      <c r="J14" s="31"/>
    </row>
    <row r="15" spans="1:10" ht="15">
      <c r="A15" s="36"/>
      <c r="B15" s="36"/>
      <c r="C15" s="36"/>
      <c r="D15" s="3" t="s">
        <v>43</v>
      </c>
      <c r="E15" s="8"/>
      <c r="F15" s="8">
        <v>33968</v>
      </c>
      <c r="G15" s="19"/>
      <c r="J15" s="31"/>
    </row>
    <row r="16" spans="1:10" ht="45">
      <c r="A16" s="36"/>
      <c r="B16" s="36"/>
      <c r="C16" s="36"/>
      <c r="D16" s="3" t="s">
        <v>98</v>
      </c>
      <c r="E16" s="12"/>
      <c r="F16" s="12">
        <v>11000</v>
      </c>
      <c r="G16" s="19"/>
      <c r="J16" s="40"/>
    </row>
    <row r="17" spans="1:10" ht="45">
      <c r="A17" s="36"/>
      <c r="B17" s="36"/>
      <c r="C17" s="36"/>
      <c r="D17" s="3" t="s">
        <v>99</v>
      </c>
      <c r="E17" s="12"/>
      <c r="F17" s="12">
        <v>10600</v>
      </c>
      <c r="G17" s="19"/>
      <c r="J17" s="40"/>
    </row>
    <row r="18" spans="1:10" ht="60">
      <c r="A18" s="36"/>
      <c r="B18" s="36"/>
      <c r="C18" s="36"/>
      <c r="D18" s="3" t="s">
        <v>100</v>
      </c>
      <c r="E18" s="12"/>
      <c r="F18" s="12">
        <v>10372</v>
      </c>
      <c r="G18" s="19"/>
      <c r="J18" s="40"/>
    </row>
    <row r="19" spans="1:10" ht="45">
      <c r="A19" s="36"/>
      <c r="B19" s="36"/>
      <c r="C19" s="36"/>
      <c r="D19" s="3" t="s">
        <v>101</v>
      </c>
      <c r="E19" s="12"/>
      <c r="F19" s="12">
        <v>6000</v>
      </c>
      <c r="G19" s="19"/>
      <c r="J19" s="40"/>
    </row>
    <row r="20" spans="1:10">
      <c r="A20" s="33">
        <v>700</v>
      </c>
      <c r="B20" s="33">
        <v>70005</v>
      </c>
      <c r="C20" s="33"/>
      <c r="D20" s="2" t="s">
        <v>15</v>
      </c>
      <c r="E20" s="12">
        <f>SUM(E21+E24)</f>
        <v>2700</v>
      </c>
      <c r="F20" s="19">
        <f>SUM(F24)</f>
        <v>9500</v>
      </c>
      <c r="G20" s="19">
        <f>SUM(E20:F20)</f>
        <v>12200</v>
      </c>
      <c r="J20" s="38"/>
    </row>
    <row r="21" spans="1:10" ht="15">
      <c r="A21" s="33"/>
      <c r="B21" s="33"/>
      <c r="C21" s="33">
        <v>4300</v>
      </c>
      <c r="D21" s="3"/>
      <c r="E21" s="12">
        <f>SUM(E22:E23)</f>
        <v>2700</v>
      </c>
      <c r="F21" s="19"/>
      <c r="G21" s="19"/>
      <c r="J21" s="38"/>
    </row>
    <row r="22" spans="1:10" ht="15">
      <c r="A22" s="33"/>
      <c r="B22" s="33"/>
      <c r="C22" s="33"/>
      <c r="D22" s="3" t="s">
        <v>9</v>
      </c>
      <c r="E22" s="8">
        <v>1800</v>
      </c>
      <c r="F22" s="19"/>
      <c r="G22" s="19"/>
      <c r="J22" s="31"/>
    </row>
    <row r="23" spans="1:10" ht="15">
      <c r="A23" s="33"/>
      <c r="B23" s="33"/>
      <c r="C23" s="33"/>
      <c r="D23" s="3" t="s">
        <v>10</v>
      </c>
      <c r="E23" s="8">
        <v>900</v>
      </c>
      <c r="F23" s="19"/>
      <c r="G23" s="19"/>
      <c r="J23" s="31"/>
    </row>
    <row r="24" spans="1:10" ht="15">
      <c r="A24" s="33"/>
      <c r="B24" s="33"/>
      <c r="C24" s="33">
        <v>6050</v>
      </c>
      <c r="D24" s="3"/>
      <c r="E24" s="12"/>
      <c r="F24" s="19">
        <v>9500</v>
      </c>
      <c r="G24" s="19"/>
      <c r="J24" s="38"/>
    </row>
    <row r="25" spans="1:10" ht="60">
      <c r="A25" s="33"/>
      <c r="B25" s="33"/>
      <c r="C25" s="33"/>
      <c r="D25" s="3" t="s">
        <v>97</v>
      </c>
      <c r="E25" s="8"/>
      <c r="F25" s="8">
        <v>9500</v>
      </c>
      <c r="G25" s="19"/>
      <c r="J25" s="31"/>
    </row>
    <row r="26" spans="1:10">
      <c r="A26" s="33">
        <v>750</v>
      </c>
      <c r="B26" s="33">
        <v>75075</v>
      </c>
      <c r="C26" s="33"/>
      <c r="D26" s="2" t="s">
        <v>15</v>
      </c>
      <c r="E26" s="12">
        <f xml:space="preserve"> SUM(E27+E41)</f>
        <v>12093</v>
      </c>
      <c r="F26" s="19"/>
      <c r="G26" s="19">
        <f>E26</f>
        <v>12093</v>
      </c>
      <c r="J26" s="38"/>
    </row>
    <row r="27" spans="1:10" ht="15">
      <c r="A27" s="36"/>
      <c r="B27" s="36"/>
      <c r="C27" s="33">
        <v>4210</v>
      </c>
      <c r="D27" s="3"/>
      <c r="E27" s="12">
        <f>SUM(E28:E40)</f>
        <v>4551</v>
      </c>
      <c r="F27" s="19"/>
      <c r="G27" s="19"/>
      <c r="J27" s="38"/>
    </row>
    <row r="28" spans="1:10" ht="15">
      <c r="A28" s="36"/>
      <c r="B28" s="36"/>
      <c r="C28" s="33"/>
      <c r="D28" s="3" t="s">
        <v>7</v>
      </c>
      <c r="E28" s="8">
        <v>470</v>
      </c>
      <c r="F28" s="19"/>
      <c r="G28" s="19"/>
      <c r="J28" s="38"/>
    </row>
    <row r="29" spans="1:10" ht="15">
      <c r="A29" s="36"/>
      <c r="B29" s="36"/>
      <c r="C29" s="33"/>
      <c r="D29" s="3" t="s">
        <v>9</v>
      </c>
      <c r="E29" s="8">
        <v>456</v>
      </c>
      <c r="F29" s="19"/>
      <c r="G29" s="19"/>
      <c r="J29" s="31"/>
    </row>
    <row r="30" spans="1:10" ht="15">
      <c r="A30" s="36"/>
      <c r="B30" s="36"/>
      <c r="C30" s="33"/>
      <c r="D30" s="3" t="s">
        <v>23</v>
      </c>
      <c r="E30" s="8">
        <v>224</v>
      </c>
      <c r="F30" s="19"/>
      <c r="G30" s="19"/>
      <c r="J30" s="31"/>
    </row>
    <row r="31" spans="1:10" ht="15">
      <c r="A31" s="36"/>
      <c r="B31" s="36"/>
      <c r="C31" s="33"/>
      <c r="D31" s="3" t="s">
        <v>25</v>
      </c>
      <c r="E31" s="8">
        <v>140</v>
      </c>
      <c r="F31" s="19"/>
      <c r="G31" s="19"/>
      <c r="J31" s="31"/>
    </row>
    <row r="32" spans="1:10" ht="15">
      <c r="A32" s="36"/>
      <c r="B32" s="36"/>
      <c r="C32" s="33"/>
      <c r="D32" s="3" t="s">
        <v>26</v>
      </c>
      <c r="E32" s="8">
        <v>250</v>
      </c>
      <c r="F32" s="19"/>
      <c r="G32" s="19"/>
      <c r="J32" s="31"/>
    </row>
    <row r="33" spans="1:10" ht="15">
      <c r="A33" s="36"/>
      <c r="B33" s="36"/>
      <c r="C33" s="33"/>
      <c r="D33" s="3" t="s">
        <v>27</v>
      </c>
      <c r="E33" s="8">
        <v>318</v>
      </c>
      <c r="F33" s="19"/>
      <c r="G33" s="19"/>
      <c r="J33" s="31"/>
    </row>
    <row r="34" spans="1:10" ht="15">
      <c r="A34" s="36"/>
      <c r="B34" s="36"/>
      <c r="C34" s="33"/>
      <c r="D34" s="3" t="s">
        <v>29</v>
      </c>
      <c r="E34" s="8">
        <v>200</v>
      </c>
      <c r="F34" s="19"/>
      <c r="G34" s="19"/>
      <c r="J34" s="31"/>
    </row>
    <row r="35" spans="1:10" ht="15">
      <c r="A35" s="36"/>
      <c r="B35" s="36"/>
      <c r="C35" s="33"/>
      <c r="D35" s="3" t="s">
        <v>30</v>
      </c>
      <c r="E35" s="8">
        <v>293</v>
      </c>
      <c r="F35" s="19"/>
      <c r="G35" s="19"/>
      <c r="J35" s="31"/>
    </row>
    <row r="36" spans="1:10" ht="15">
      <c r="A36" s="36"/>
      <c r="B36" s="36"/>
      <c r="C36" s="33"/>
      <c r="D36" s="3" t="s">
        <v>33</v>
      </c>
      <c r="E36" s="8">
        <v>565</v>
      </c>
      <c r="F36" s="19"/>
      <c r="G36" s="19"/>
      <c r="J36" s="31"/>
    </row>
    <row r="37" spans="1:10" ht="15">
      <c r="A37" s="36"/>
      <c r="B37" s="36"/>
      <c r="C37" s="33"/>
      <c r="D37" s="3" t="s">
        <v>36</v>
      </c>
      <c r="E37" s="8">
        <v>340</v>
      </c>
      <c r="F37" s="19"/>
      <c r="G37" s="19"/>
      <c r="J37" s="31"/>
    </row>
    <row r="38" spans="1:10" ht="15">
      <c r="A38" s="36"/>
      <c r="B38" s="36"/>
      <c r="C38" s="33"/>
      <c r="D38" s="3" t="s">
        <v>42</v>
      </c>
      <c r="E38" s="8">
        <v>250</v>
      </c>
      <c r="F38" s="19"/>
      <c r="G38" s="19"/>
      <c r="J38" s="31"/>
    </row>
    <row r="39" spans="1:10" ht="15">
      <c r="A39" s="36"/>
      <c r="B39" s="36"/>
      <c r="C39" s="33"/>
      <c r="D39" s="3" t="s">
        <v>44</v>
      </c>
      <c r="E39" s="8">
        <v>295</v>
      </c>
      <c r="F39" s="19"/>
      <c r="G39" s="19"/>
      <c r="J39" s="31"/>
    </row>
    <row r="40" spans="1:10" ht="15">
      <c r="A40" s="36"/>
      <c r="B40" s="36"/>
      <c r="C40" s="33"/>
      <c r="D40" s="3" t="s">
        <v>46</v>
      </c>
      <c r="E40" s="8">
        <v>750</v>
      </c>
      <c r="F40" s="19"/>
      <c r="G40" s="19"/>
      <c r="J40" s="31"/>
    </row>
    <row r="41" spans="1:10" ht="15">
      <c r="A41" s="36"/>
      <c r="B41" s="36"/>
      <c r="C41" s="33">
        <v>4300</v>
      </c>
      <c r="D41" s="3"/>
      <c r="E41" s="12">
        <f>SUM(E42:E55)</f>
        <v>7542</v>
      </c>
      <c r="F41" s="19"/>
      <c r="G41" s="19"/>
      <c r="J41" s="31"/>
    </row>
    <row r="42" spans="1:10" ht="15">
      <c r="A42" s="36"/>
      <c r="B42" s="36"/>
      <c r="C42" s="33"/>
      <c r="D42" s="3" t="s">
        <v>7</v>
      </c>
      <c r="E42" s="8">
        <v>470</v>
      </c>
      <c r="F42" s="19"/>
      <c r="G42" s="19"/>
      <c r="J42" s="38"/>
    </row>
    <row r="43" spans="1:10" ht="15">
      <c r="A43" s="36"/>
      <c r="B43" s="36"/>
      <c r="C43" s="33"/>
      <c r="D43" s="3" t="s">
        <v>9</v>
      </c>
      <c r="E43" s="8">
        <v>450</v>
      </c>
      <c r="F43" s="19"/>
      <c r="G43" s="19"/>
      <c r="J43" s="31"/>
    </row>
    <row r="44" spans="1:10" ht="15">
      <c r="A44" s="36"/>
      <c r="B44" s="36"/>
      <c r="C44" s="33"/>
      <c r="D44" s="3" t="s">
        <v>23</v>
      </c>
      <c r="E44" s="8">
        <v>220</v>
      </c>
      <c r="F44" s="19"/>
      <c r="G44" s="19"/>
      <c r="J44" s="31"/>
    </row>
    <row r="45" spans="1:10" ht="15">
      <c r="A45" s="36"/>
      <c r="B45" s="36"/>
      <c r="C45" s="33"/>
      <c r="D45" s="3" t="s">
        <v>25</v>
      </c>
      <c r="E45" s="8">
        <v>135</v>
      </c>
      <c r="F45" s="19"/>
      <c r="G45" s="19"/>
      <c r="J45" s="31"/>
    </row>
    <row r="46" spans="1:10" ht="15">
      <c r="A46" s="36"/>
      <c r="B46" s="36"/>
      <c r="C46" s="33"/>
      <c r="D46" s="3" t="s">
        <v>26</v>
      </c>
      <c r="E46" s="8">
        <v>250</v>
      </c>
      <c r="F46" s="19"/>
      <c r="G46" s="19"/>
      <c r="J46" s="31"/>
    </row>
    <row r="47" spans="1:10" ht="15">
      <c r="A47" s="36"/>
      <c r="B47" s="36"/>
      <c r="C47" s="33"/>
      <c r="D47" s="3" t="s">
        <v>27</v>
      </c>
      <c r="E47" s="8">
        <v>320</v>
      </c>
      <c r="F47" s="19"/>
      <c r="G47" s="19"/>
      <c r="J47" s="31"/>
    </row>
    <row r="48" spans="1:10" ht="15">
      <c r="A48" s="36"/>
      <c r="B48" s="36"/>
      <c r="C48" s="33"/>
      <c r="D48" s="3" t="s">
        <v>29</v>
      </c>
      <c r="E48" s="8">
        <v>200</v>
      </c>
      <c r="F48" s="19"/>
      <c r="G48" s="19"/>
      <c r="J48" s="31"/>
    </row>
    <row r="49" spans="1:10" ht="15">
      <c r="A49" s="36"/>
      <c r="B49" s="36"/>
      <c r="C49" s="33"/>
      <c r="D49" s="3" t="s">
        <v>30</v>
      </c>
      <c r="E49" s="8">
        <v>294</v>
      </c>
      <c r="F49" s="19"/>
      <c r="G49" s="19"/>
      <c r="J49" s="31"/>
    </row>
    <row r="50" spans="1:10" ht="15">
      <c r="A50" s="36"/>
      <c r="B50" s="36"/>
      <c r="C50" s="33"/>
      <c r="D50" s="3" t="s">
        <v>33</v>
      </c>
      <c r="E50" s="8">
        <v>566</v>
      </c>
      <c r="F50" s="19"/>
      <c r="G50" s="19"/>
      <c r="J50" s="31"/>
    </row>
    <row r="51" spans="1:10" ht="15">
      <c r="A51" s="36"/>
      <c r="B51" s="36"/>
      <c r="C51" s="33"/>
      <c r="D51" s="3" t="s">
        <v>35</v>
      </c>
      <c r="E51" s="8">
        <v>3000</v>
      </c>
      <c r="F51" s="19"/>
      <c r="G51" s="19"/>
      <c r="J51" s="31"/>
    </row>
    <row r="52" spans="1:10" ht="15">
      <c r="A52" s="36"/>
      <c r="B52" s="36"/>
      <c r="C52" s="33"/>
      <c r="D52" s="3" t="s">
        <v>36</v>
      </c>
      <c r="E52" s="8">
        <v>340</v>
      </c>
      <c r="F52" s="19"/>
      <c r="G52" s="19"/>
      <c r="J52" s="31"/>
    </row>
    <row r="53" spans="1:10" ht="15">
      <c r="A53" s="36"/>
      <c r="B53" s="36"/>
      <c r="C53" s="33"/>
      <c r="D53" s="3" t="s">
        <v>42</v>
      </c>
      <c r="E53" s="8">
        <v>250</v>
      </c>
      <c r="F53" s="19"/>
      <c r="G53" s="19"/>
      <c r="J53" s="31"/>
    </row>
    <row r="54" spans="1:10" ht="15">
      <c r="A54" s="36"/>
      <c r="B54" s="36"/>
      <c r="C54" s="33"/>
      <c r="D54" s="3" t="s">
        <v>44</v>
      </c>
      <c r="E54" s="8">
        <v>297</v>
      </c>
      <c r="F54" s="19"/>
      <c r="G54" s="19"/>
      <c r="J54" s="31"/>
    </row>
    <row r="55" spans="1:10" ht="15">
      <c r="A55" s="36"/>
      <c r="B55" s="36"/>
      <c r="C55" s="33"/>
      <c r="D55" s="3" t="s">
        <v>46</v>
      </c>
      <c r="E55" s="8">
        <v>750</v>
      </c>
      <c r="F55" s="19"/>
      <c r="G55" s="19"/>
      <c r="J55" s="31"/>
    </row>
    <row r="56" spans="1:10" ht="15">
      <c r="A56" s="33">
        <v>900</v>
      </c>
      <c r="B56" s="33">
        <v>90002</v>
      </c>
      <c r="C56" s="33"/>
      <c r="D56" s="2" t="s">
        <v>15</v>
      </c>
      <c r="E56" s="12">
        <f>E57</f>
        <v>500</v>
      </c>
      <c r="F56" s="19"/>
      <c r="G56" s="19">
        <f>E56</f>
        <v>500</v>
      </c>
      <c r="J56" s="31"/>
    </row>
    <row r="57" spans="1:10" ht="15">
      <c r="A57" s="36"/>
      <c r="B57" s="36"/>
      <c r="C57" s="33">
        <v>4210</v>
      </c>
      <c r="D57" s="3"/>
      <c r="E57" s="12">
        <f>SUM(E58)</f>
        <v>500</v>
      </c>
      <c r="F57" s="19"/>
      <c r="G57" s="19"/>
      <c r="J57" s="38"/>
    </row>
    <row r="58" spans="1:10" ht="15">
      <c r="A58" s="36"/>
      <c r="B58" s="36"/>
      <c r="C58" s="33"/>
      <c r="D58" s="3" t="s">
        <v>33</v>
      </c>
      <c r="E58" s="8">
        <v>500</v>
      </c>
      <c r="F58" s="19"/>
      <c r="G58" s="19"/>
      <c r="J58" s="31"/>
    </row>
    <row r="59" spans="1:10">
      <c r="A59" s="33">
        <v>900</v>
      </c>
      <c r="B59" s="33">
        <v>90019</v>
      </c>
      <c r="C59" s="33"/>
      <c r="D59" s="2" t="s">
        <v>15</v>
      </c>
      <c r="E59" s="12">
        <f>SUM(E60+E62)</f>
        <v>15048</v>
      </c>
      <c r="F59" s="19"/>
      <c r="G59" s="19">
        <f>E59</f>
        <v>15048</v>
      </c>
      <c r="J59" s="38"/>
    </row>
    <row r="60" spans="1:10" ht="15">
      <c r="A60" s="36"/>
      <c r="B60" s="36"/>
      <c r="C60" s="33">
        <v>4210</v>
      </c>
      <c r="D60" s="3"/>
      <c r="E60" s="12">
        <f>E61</f>
        <v>3765</v>
      </c>
      <c r="F60" s="19"/>
      <c r="G60" s="19"/>
      <c r="J60" s="38"/>
    </row>
    <row r="61" spans="1:10" ht="15">
      <c r="A61" s="36"/>
      <c r="B61" s="36"/>
      <c r="C61" s="33"/>
      <c r="D61" s="3" t="s">
        <v>35</v>
      </c>
      <c r="E61" s="8">
        <v>3765</v>
      </c>
      <c r="F61" s="19"/>
      <c r="G61" s="19"/>
      <c r="J61" s="31"/>
    </row>
    <row r="62" spans="1:10" ht="15">
      <c r="A62" s="36"/>
      <c r="B62" s="36"/>
      <c r="C62" s="33">
        <v>4300</v>
      </c>
      <c r="D62" s="3"/>
      <c r="E62" s="12">
        <f>E63+E64</f>
        <v>11283</v>
      </c>
      <c r="F62" s="19"/>
      <c r="G62" s="19"/>
      <c r="J62" s="38"/>
    </row>
    <row r="63" spans="1:10" ht="15">
      <c r="A63" s="36"/>
      <c r="B63" s="36"/>
      <c r="C63" s="33"/>
      <c r="D63" s="3" t="s">
        <v>41</v>
      </c>
      <c r="E63" s="8">
        <v>350</v>
      </c>
      <c r="F63" s="19"/>
      <c r="G63" s="19"/>
      <c r="J63" s="31"/>
    </row>
    <row r="64" spans="1:10" ht="15">
      <c r="A64" s="36"/>
      <c r="B64" s="36"/>
      <c r="C64" s="33"/>
      <c r="D64" s="3" t="s">
        <v>35</v>
      </c>
      <c r="E64" s="8">
        <v>10933</v>
      </c>
      <c r="F64" s="19"/>
      <c r="G64" s="19"/>
      <c r="J64" s="31"/>
    </row>
    <row r="65" spans="1:10">
      <c r="A65" s="33">
        <v>921</v>
      </c>
      <c r="B65" s="33">
        <v>92195</v>
      </c>
      <c r="C65" s="33"/>
      <c r="D65" s="2" t="s">
        <v>15</v>
      </c>
      <c r="E65" s="12">
        <f>SUM(E66+E69)</f>
        <v>4213</v>
      </c>
      <c r="F65" s="19"/>
      <c r="G65" s="19">
        <f>E65</f>
        <v>4213</v>
      </c>
      <c r="J65" s="38"/>
    </row>
    <row r="66" spans="1:10" ht="15">
      <c r="A66" s="33"/>
      <c r="B66" s="33"/>
      <c r="C66" s="33">
        <v>4210</v>
      </c>
      <c r="D66" s="3"/>
      <c r="E66" s="12">
        <f>SUM(E67:E68)</f>
        <v>3813</v>
      </c>
      <c r="F66" s="19"/>
      <c r="G66" s="19"/>
      <c r="J66" s="38"/>
    </row>
    <row r="67" spans="1:10" ht="15">
      <c r="A67" s="33"/>
      <c r="B67" s="33"/>
      <c r="C67" s="33"/>
      <c r="D67" s="3" t="s">
        <v>34</v>
      </c>
      <c r="E67" s="8">
        <v>2813</v>
      </c>
      <c r="F67" s="19"/>
      <c r="G67" s="19"/>
      <c r="J67" s="31"/>
    </row>
    <row r="68" spans="1:10" ht="15">
      <c r="A68" s="33"/>
      <c r="B68" s="33"/>
      <c r="C68" s="33"/>
      <c r="D68" s="3" t="s">
        <v>40</v>
      </c>
      <c r="E68" s="8">
        <v>1000</v>
      </c>
      <c r="F68" s="19"/>
      <c r="G68" s="19"/>
      <c r="J68" s="31"/>
    </row>
    <row r="69" spans="1:10" ht="15">
      <c r="A69" s="36"/>
      <c r="B69" s="36"/>
      <c r="C69" s="33">
        <v>4300</v>
      </c>
      <c r="D69" s="3"/>
      <c r="E69" s="12">
        <f>E70</f>
        <v>400</v>
      </c>
      <c r="F69" s="19"/>
      <c r="G69" s="19"/>
      <c r="J69" s="38"/>
    </row>
    <row r="70" spans="1:10" ht="15">
      <c r="A70" s="36"/>
      <c r="B70" s="36"/>
      <c r="C70" s="33"/>
      <c r="D70" s="3" t="s">
        <v>25</v>
      </c>
      <c r="E70" s="8">
        <v>400</v>
      </c>
      <c r="F70" s="19"/>
      <c r="G70" s="19"/>
      <c r="J70" s="31"/>
    </row>
    <row r="71" spans="1:10">
      <c r="A71" s="33">
        <v>926</v>
      </c>
      <c r="B71" s="33">
        <v>92605</v>
      </c>
      <c r="C71" s="33"/>
      <c r="D71" s="2" t="s">
        <v>15</v>
      </c>
      <c r="E71" s="12">
        <f>SUM(E72+E74)</f>
        <v>11679</v>
      </c>
      <c r="F71" s="19"/>
      <c r="G71" s="19">
        <f>E71</f>
        <v>11679</v>
      </c>
      <c r="J71" s="38"/>
    </row>
    <row r="72" spans="1:10" ht="15">
      <c r="A72" s="33"/>
      <c r="B72" s="33"/>
      <c r="C72" s="33">
        <v>4210</v>
      </c>
      <c r="D72" s="3"/>
      <c r="E72" s="12">
        <f>E73</f>
        <v>2000</v>
      </c>
      <c r="F72" s="19"/>
      <c r="G72" s="19"/>
      <c r="J72" s="38"/>
    </row>
    <row r="73" spans="1:10" ht="15">
      <c r="A73" s="33"/>
      <c r="B73" s="33"/>
      <c r="C73" s="33"/>
      <c r="D73" s="3" t="s">
        <v>32</v>
      </c>
      <c r="E73" s="8">
        <v>2000</v>
      </c>
      <c r="F73" s="19"/>
      <c r="G73" s="19"/>
      <c r="J73" s="31"/>
    </row>
    <row r="74" spans="1:10" ht="15">
      <c r="A74" s="36"/>
      <c r="B74" s="36"/>
      <c r="C74" s="33">
        <v>4300</v>
      </c>
      <c r="D74" s="3"/>
      <c r="E74" s="12">
        <f>SUM(E75:E78)</f>
        <v>9679</v>
      </c>
      <c r="F74" s="19"/>
      <c r="G74" s="19"/>
      <c r="J74" s="38"/>
    </row>
    <row r="75" spans="1:10" ht="15">
      <c r="A75" s="36"/>
      <c r="B75" s="36"/>
      <c r="C75" s="33"/>
      <c r="D75" s="3" t="s">
        <v>9</v>
      </c>
      <c r="E75" s="8">
        <v>2200</v>
      </c>
      <c r="F75" s="19"/>
      <c r="G75" s="19"/>
      <c r="J75" s="31"/>
    </row>
    <row r="76" spans="1:10" ht="15">
      <c r="A76" s="36"/>
      <c r="B76" s="36"/>
      <c r="C76" s="33"/>
      <c r="D76" s="3" t="s">
        <v>25</v>
      </c>
      <c r="E76" s="8">
        <v>2479</v>
      </c>
      <c r="F76" s="19"/>
      <c r="G76" s="19"/>
      <c r="J76" s="31"/>
    </row>
    <row r="77" spans="1:10" ht="15">
      <c r="A77" s="36"/>
      <c r="B77" s="36"/>
      <c r="C77" s="33"/>
      <c r="D77" s="3" t="s">
        <v>38</v>
      </c>
      <c r="E77" s="8">
        <v>2500</v>
      </c>
      <c r="F77" s="19"/>
      <c r="G77" s="19"/>
      <c r="J77" s="31"/>
    </row>
    <row r="78" spans="1:10" ht="15">
      <c r="A78" s="36"/>
      <c r="B78" s="36"/>
      <c r="C78" s="33"/>
      <c r="D78" s="3" t="s">
        <v>40</v>
      </c>
      <c r="E78" s="8">
        <v>2500</v>
      </c>
      <c r="F78" s="19"/>
      <c r="G78" s="19"/>
      <c r="J78" s="31"/>
    </row>
    <row r="79" spans="1:10">
      <c r="A79" s="33">
        <v>926</v>
      </c>
      <c r="B79" s="33">
        <v>92695</v>
      </c>
      <c r="C79" s="33"/>
      <c r="D79" s="2" t="s">
        <v>15</v>
      </c>
      <c r="E79" s="12">
        <f>E80+E83</f>
        <v>1365</v>
      </c>
      <c r="F79" s="19">
        <v>353508</v>
      </c>
      <c r="G79" s="19">
        <f>E79+F82</f>
        <v>354873</v>
      </c>
      <c r="J79" s="38"/>
    </row>
    <row r="80" spans="1:10" ht="15">
      <c r="A80" s="33"/>
      <c r="B80" s="33"/>
      <c r="C80" s="33">
        <v>4300</v>
      </c>
      <c r="D80" s="3"/>
      <c r="E80" s="12">
        <f>E81</f>
        <v>1365</v>
      </c>
      <c r="F80" s="19"/>
      <c r="G80" s="19"/>
      <c r="J80" s="38"/>
    </row>
    <row r="81" spans="1:14" ht="15">
      <c r="A81" s="33"/>
      <c r="B81" s="33"/>
      <c r="C81" s="33"/>
      <c r="D81" s="3" t="s">
        <v>24</v>
      </c>
      <c r="E81" s="8">
        <v>1365</v>
      </c>
      <c r="F81" s="19"/>
      <c r="G81" s="19"/>
      <c r="J81" s="31"/>
    </row>
    <row r="82" spans="1:14" ht="15">
      <c r="A82" s="36"/>
      <c r="B82" s="36"/>
      <c r="C82" s="33">
        <v>6050</v>
      </c>
      <c r="D82" s="3"/>
      <c r="E82" s="12"/>
      <c r="F82" s="12">
        <f>SUM(F83)</f>
        <v>353508</v>
      </c>
      <c r="G82" s="19"/>
      <c r="J82" s="38"/>
    </row>
    <row r="83" spans="1:14" ht="57.75">
      <c r="A83" s="29"/>
      <c r="B83" s="29"/>
      <c r="C83" s="32"/>
      <c r="D83" s="21" t="s">
        <v>96</v>
      </c>
      <c r="E83" s="24"/>
      <c r="F83" s="27">
        <f>SUM(F84:F107)</f>
        <v>353508</v>
      </c>
      <c r="G83" s="27"/>
      <c r="J83" s="38"/>
    </row>
    <row r="84" spans="1:14" ht="15">
      <c r="A84" s="29"/>
      <c r="B84" s="29"/>
      <c r="C84" s="32"/>
      <c r="D84" s="21" t="s">
        <v>7</v>
      </c>
      <c r="E84" s="24"/>
      <c r="F84" s="24">
        <v>4100</v>
      </c>
      <c r="G84" s="27"/>
      <c r="J84" s="41"/>
      <c r="L84" s="5">
        <v>18818.509999999998</v>
      </c>
      <c r="M84" s="5">
        <v>18818.509999999998</v>
      </c>
    </row>
    <row r="85" spans="1:14" ht="15">
      <c r="A85" s="29"/>
      <c r="B85" s="29"/>
      <c r="C85" s="32"/>
      <c r="D85" s="21" t="s">
        <v>9</v>
      </c>
      <c r="E85" s="24"/>
      <c r="F85" s="24">
        <v>15000</v>
      </c>
      <c r="G85" s="27"/>
      <c r="J85" s="41"/>
      <c r="L85" s="5">
        <v>19905.5</v>
      </c>
      <c r="M85" s="5">
        <v>19905.5</v>
      </c>
    </row>
    <row r="86" spans="1:14" ht="15">
      <c r="A86" s="29"/>
      <c r="B86" s="29"/>
      <c r="C86" s="32"/>
      <c r="D86" s="21" t="s">
        <v>10</v>
      </c>
      <c r="E86" s="24"/>
      <c r="F86" s="24">
        <v>12586</v>
      </c>
      <c r="G86" s="27"/>
      <c r="J86" s="41"/>
      <c r="L86" s="5">
        <v>13485.47</v>
      </c>
      <c r="M86" s="5">
        <v>13485.47</v>
      </c>
    </row>
    <row r="87" spans="1:14" ht="15">
      <c r="A87" s="29"/>
      <c r="B87" s="29"/>
      <c r="C87" s="32"/>
      <c r="D87" s="20" t="s">
        <v>23</v>
      </c>
      <c r="E87" s="24"/>
      <c r="F87" s="24">
        <v>11900</v>
      </c>
      <c r="G87" s="27"/>
      <c r="J87" s="41"/>
      <c r="L87" s="5">
        <v>14844.21</v>
      </c>
      <c r="M87" s="5">
        <v>14844.21</v>
      </c>
    </row>
    <row r="88" spans="1:14" ht="15">
      <c r="A88" s="29"/>
      <c r="B88" s="29"/>
      <c r="C88" s="32"/>
      <c r="D88" s="20" t="s">
        <v>25</v>
      </c>
      <c r="E88" s="24"/>
      <c r="F88" s="24">
        <v>10332</v>
      </c>
      <c r="G88" s="27"/>
      <c r="J88" s="41"/>
      <c r="L88" s="5">
        <v>12364.51</v>
      </c>
      <c r="M88" s="5">
        <v>12364.51</v>
      </c>
    </row>
    <row r="89" spans="1:14" ht="15">
      <c r="A89" s="29"/>
      <c r="B89" s="29"/>
      <c r="C89" s="32"/>
      <c r="D89" s="20" t="s">
        <v>26</v>
      </c>
      <c r="E89" s="24"/>
      <c r="F89" s="24">
        <v>14684</v>
      </c>
      <c r="G89" s="27"/>
      <c r="J89" s="41"/>
      <c r="L89" s="5">
        <v>13485.47</v>
      </c>
      <c r="M89" s="5">
        <v>13485.47</v>
      </c>
    </row>
    <row r="90" spans="1:14" ht="15">
      <c r="A90" s="29"/>
      <c r="B90" s="29"/>
      <c r="C90" s="32"/>
      <c r="D90" s="20" t="s">
        <v>27</v>
      </c>
      <c r="E90" s="24"/>
      <c r="F90" s="24">
        <v>21000</v>
      </c>
      <c r="G90" s="27"/>
      <c r="J90" s="41"/>
      <c r="L90" s="5">
        <v>15183.89</v>
      </c>
      <c r="M90" s="5">
        <v>15183.89</v>
      </c>
    </row>
    <row r="91" spans="1:14" ht="15">
      <c r="A91" s="29"/>
      <c r="B91" s="29"/>
      <c r="C91" s="32"/>
      <c r="D91" s="20" t="s">
        <v>28</v>
      </c>
      <c r="E91" s="24"/>
      <c r="F91" s="24">
        <v>16304</v>
      </c>
      <c r="G91" s="27"/>
      <c r="J91" s="41"/>
      <c r="L91" s="5">
        <v>21637.89</v>
      </c>
      <c r="M91" s="5">
        <v>21637.89</v>
      </c>
    </row>
    <row r="92" spans="1:14" ht="15">
      <c r="A92" s="29"/>
      <c r="B92" s="29"/>
      <c r="C92" s="32"/>
      <c r="D92" s="20" t="s">
        <v>29</v>
      </c>
      <c r="E92" s="24"/>
      <c r="F92" s="24">
        <v>8430</v>
      </c>
      <c r="G92" s="27"/>
      <c r="J92" s="41"/>
      <c r="L92" s="5">
        <v>16304</v>
      </c>
      <c r="M92" s="5">
        <v>16304.85</v>
      </c>
      <c r="N92">
        <v>0.85</v>
      </c>
    </row>
    <row r="93" spans="1:14" ht="15">
      <c r="A93" s="29"/>
      <c r="B93" s="29"/>
      <c r="C93" s="29"/>
      <c r="D93" s="20" t="s">
        <v>30</v>
      </c>
      <c r="E93" s="24"/>
      <c r="F93" s="24">
        <v>20100</v>
      </c>
      <c r="G93" s="27"/>
      <c r="J93" s="41"/>
      <c r="L93" s="5">
        <v>19429.95</v>
      </c>
      <c r="M93" s="5">
        <v>19429.95</v>
      </c>
    </row>
    <row r="94" spans="1:14" ht="15">
      <c r="A94" s="29"/>
      <c r="B94" s="29"/>
      <c r="C94" s="29"/>
      <c r="D94" s="20" t="s">
        <v>31</v>
      </c>
      <c r="E94" s="24"/>
      <c r="F94" s="24">
        <v>16475</v>
      </c>
      <c r="G94" s="27"/>
      <c r="J94" s="41"/>
      <c r="L94" s="5">
        <v>20686.78</v>
      </c>
      <c r="M94" s="5">
        <v>20686.78</v>
      </c>
    </row>
    <row r="95" spans="1:14" ht="15">
      <c r="A95" s="29"/>
      <c r="B95" s="29"/>
      <c r="C95" s="29"/>
      <c r="D95" s="20" t="s">
        <v>32</v>
      </c>
      <c r="E95" s="24"/>
      <c r="F95" s="24">
        <v>18471</v>
      </c>
      <c r="G95" s="27"/>
      <c r="J95" s="41"/>
      <c r="L95" s="5">
        <v>16474.689999999999</v>
      </c>
      <c r="M95" s="5">
        <v>16474.689999999999</v>
      </c>
    </row>
    <row r="96" spans="1:14" ht="15">
      <c r="A96" s="29"/>
      <c r="B96" s="29"/>
      <c r="C96" s="29"/>
      <c r="D96" s="20" t="s">
        <v>33</v>
      </c>
      <c r="E96" s="24"/>
      <c r="F96" s="24">
        <v>22500</v>
      </c>
      <c r="G96" s="27"/>
      <c r="J96" s="41"/>
      <c r="L96" s="5">
        <v>30843.34</v>
      </c>
      <c r="M96" s="5">
        <v>30843.34</v>
      </c>
    </row>
    <row r="97" spans="1:14" ht="15">
      <c r="A97" s="29"/>
      <c r="B97" s="29"/>
      <c r="C97" s="29"/>
      <c r="D97" s="20" t="s">
        <v>34</v>
      </c>
      <c r="E97" s="24"/>
      <c r="F97" s="24">
        <v>12880</v>
      </c>
      <c r="G97" s="27"/>
      <c r="J97" s="41"/>
      <c r="L97" s="5">
        <v>26630</v>
      </c>
      <c r="M97" s="5">
        <v>26631.25</v>
      </c>
      <c r="N97">
        <v>1.25</v>
      </c>
    </row>
    <row r="98" spans="1:14" ht="15">
      <c r="A98" s="29"/>
      <c r="B98" s="29"/>
      <c r="C98" s="29"/>
      <c r="D98" s="20" t="s">
        <v>35</v>
      </c>
      <c r="E98" s="24"/>
      <c r="F98" s="24">
        <v>16270</v>
      </c>
      <c r="G98" s="27"/>
      <c r="J98" s="41"/>
      <c r="L98" s="5">
        <v>15693.42</v>
      </c>
      <c r="M98" s="5">
        <v>15693.42</v>
      </c>
    </row>
    <row r="99" spans="1:14" ht="15">
      <c r="A99" s="29"/>
      <c r="B99" s="29"/>
      <c r="C99" s="29"/>
      <c r="D99" s="20" t="s">
        <v>36</v>
      </c>
      <c r="E99" s="24"/>
      <c r="F99" s="24">
        <v>13043</v>
      </c>
      <c r="G99" s="27"/>
      <c r="J99" s="41"/>
      <c r="L99" s="5">
        <v>33968.44</v>
      </c>
      <c r="M99" s="5">
        <v>33968.44</v>
      </c>
    </row>
    <row r="100" spans="1:14" ht="15">
      <c r="A100" s="29"/>
      <c r="B100" s="29"/>
      <c r="C100" s="29"/>
      <c r="D100" s="20" t="s">
        <v>37</v>
      </c>
      <c r="E100" s="24"/>
      <c r="F100" s="24">
        <v>17833</v>
      </c>
      <c r="G100" s="27"/>
      <c r="J100" s="41"/>
      <c r="L100" s="5">
        <v>13723</v>
      </c>
      <c r="M100" s="5">
        <v>13723.25</v>
      </c>
      <c r="N100">
        <v>0.25</v>
      </c>
    </row>
    <row r="101" spans="1:14" ht="15">
      <c r="A101" s="29"/>
      <c r="B101" s="29"/>
      <c r="C101" s="29"/>
      <c r="D101" s="20" t="s">
        <v>38</v>
      </c>
      <c r="E101" s="24"/>
      <c r="F101" s="24">
        <v>12990</v>
      </c>
      <c r="G101" s="27"/>
      <c r="J101" s="41"/>
      <c r="L101" s="5">
        <v>17833</v>
      </c>
      <c r="M101" s="5">
        <v>17833.43</v>
      </c>
      <c r="N101">
        <v>0.43</v>
      </c>
    </row>
    <row r="102" spans="1:14" ht="15">
      <c r="A102" s="29"/>
      <c r="B102" s="29"/>
      <c r="C102" s="29"/>
      <c r="D102" s="20" t="s">
        <v>39</v>
      </c>
      <c r="E102" s="24"/>
      <c r="F102" s="24">
        <v>17052</v>
      </c>
      <c r="G102" s="27"/>
      <c r="J102" s="41"/>
      <c r="L102" s="5">
        <v>15387.7</v>
      </c>
      <c r="M102" s="5">
        <v>15489.61</v>
      </c>
      <c r="N102">
        <v>101.91</v>
      </c>
    </row>
    <row r="103" spans="1:14" ht="15">
      <c r="A103" s="29"/>
      <c r="B103" s="29"/>
      <c r="C103" s="29"/>
      <c r="D103" s="20" t="s">
        <v>47</v>
      </c>
      <c r="E103" s="24"/>
      <c r="F103" s="24">
        <v>15965</v>
      </c>
      <c r="G103" s="27"/>
      <c r="J103" s="41"/>
      <c r="L103" s="5">
        <v>17052.16</v>
      </c>
      <c r="M103" s="5">
        <v>17052.16</v>
      </c>
    </row>
    <row r="104" spans="1:14" ht="15">
      <c r="A104" s="29"/>
      <c r="B104" s="29"/>
      <c r="C104" s="29"/>
      <c r="D104" s="20" t="s">
        <v>40</v>
      </c>
      <c r="E104" s="24"/>
      <c r="F104" s="24">
        <v>10508</v>
      </c>
      <c r="G104" s="27"/>
      <c r="J104" s="41"/>
      <c r="L104" s="5">
        <v>15965.17</v>
      </c>
      <c r="M104" s="5">
        <v>15965.17</v>
      </c>
    </row>
    <row r="105" spans="1:14" ht="15">
      <c r="A105" s="29"/>
      <c r="B105" s="29"/>
      <c r="C105" s="29"/>
      <c r="D105" s="20" t="s">
        <v>41</v>
      </c>
      <c r="E105" s="24"/>
      <c r="F105" s="24">
        <v>16600</v>
      </c>
      <c r="G105" s="27"/>
      <c r="J105" s="41"/>
      <c r="L105" s="5">
        <v>20007.41</v>
      </c>
      <c r="M105" s="5">
        <v>20007.41</v>
      </c>
    </row>
    <row r="106" spans="1:14" ht="15">
      <c r="A106" s="29"/>
      <c r="B106" s="29"/>
      <c r="C106" s="29"/>
      <c r="D106" s="20" t="s">
        <v>44</v>
      </c>
      <c r="E106" s="24"/>
      <c r="F106" s="24">
        <v>16800</v>
      </c>
      <c r="G106" s="27"/>
      <c r="J106" s="41"/>
      <c r="L106" s="5">
        <v>16950.25</v>
      </c>
      <c r="M106" s="5">
        <v>16950.25</v>
      </c>
    </row>
    <row r="107" spans="1:14" ht="15">
      <c r="A107" s="29"/>
      <c r="B107" s="29"/>
      <c r="C107" s="29"/>
      <c r="D107" s="20" t="s">
        <v>45</v>
      </c>
      <c r="E107" s="24"/>
      <c r="F107" s="24">
        <v>11685</v>
      </c>
      <c r="G107" s="27"/>
      <c r="J107" s="41"/>
      <c r="L107" s="5">
        <v>10360.370000000001</v>
      </c>
      <c r="M107" s="5">
        <v>10360.370000000001</v>
      </c>
    </row>
    <row r="108" spans="1:14" ht="15">
      <c r="A108" s="29"/>
      <c r="B108" s="29"/>
      <c r="C108" s="29"/>
      <c r="D108" s="20"/>
      <c r="E108" s="24"/>
      <c r="F108" s="27"/>
      <c r="G108" s="27"/>
      <c r="J108" s="39"/>
      <c r="L108" s="5">
        <v>33968.44</v>
      </c>
      <c r="M108" s="5">
        <v>33968.44</v>
      </c>
    </row>
    <row r="109" spans="1:14" ht="15">
      <c r="A109" s="29"/>
      <c r="B109" s="29"/>
      <c r="C109" s="29"/>
      <c r="D109" s="20"/>
      <c r="E109" s="26">
        <f>SUM(E79,E71,E65,E59,E56,E26,E20,E6)</f>
        <v>92764</v>
      </c>
      <c r="F109" s="28">
        <f>SUM(F79,F5+F20)</f>
        <v>440948</v>
      </c>
      <c r="G109" s="28">
        <f>E109+F109</f>
        <v>533712</v>
      </c>
      <c r="L109" s="5">
        <v>17391.84</v>
      </c>
      <c r="M109" s="5">
        <v>17391.84</v>
      </c>
    </row>
    <row r="110" spans="1:14">
      <c r="A110" s="22"/>
      <c r="B110" s="22"/>
      <c r="C110" s="22"/>
      <c r="E110" s="25"/>
      <c r="L110" s="5">
        <v>11685.14</v>
      </c>
      <c r="M110" s="5">
        <v>11685.14</v>
      </c>
    </row>
    <row r="111" spans="1:14">
      <c r="A111" s="22"/>
      <c r="B111" s="22"/>
      <c r="C111" s="22"/>
      <c r="L111" s="5">
        <v>33526.85</v>
      </c>
      <c r="M111" s="5">
        <v>33526.85</v>
      </c>
    </row>
    <row r="112" spans="1:14" ht="15">
      <c r="E112" s="25"/>
      <c r="L112" s="30">
        <f>SUM(L84:L111)</f>
        <v>533607.4</v>
      </c>
      <c r="M112" s="30">
        <f>SUM(M84:M111)</f>
        <v>533712.09</v>
      </c>
      <c r="N112" s="37">
        <f>SUM(N84:N111)</f>
        <v>104.69</v>
      </c>
    </row>
    <row r="113" spans="11:12" ht="15">
      <c r="L113" s="30">
        <f>M112-L112</f>
        <v>104.68999999994412</v>
      </c>
    </row>
    <row r="114" spans="11:12" ht="15">
      <c r="K114" s="5"/>
      <c r="L114" s="30">
        <f>SUM(L112:L113)</f>
        <v>533712.09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selection activeCell="I13" sqref="I13"/>
    </sheetView>
  </sheetViews>
  <sheetFormatPr defaultRowHeight="14.25"/>
  <cols>
    <col min="1" max="1" width="6.875" customWidth="1"/>
    <col min="2" max="2" width="7.5" customWidth="1"/>
    <col min="3" max="3" width="7.125" customWidth="1"/>
    <col min="4" max="4" width="19.375" customWidth="1"/>
    <col min="5" max="5" width="12.75" style="23" customWidth="1"/>
    <col min="6" max="6" width="11.625" customWidth="1"/>
    <col min="7" max="7" width="11.5" customWidth="1"/>
    <col min="10" max="10" width="9.875" bestFit="1" customWidth="1"/>
    <col min="12" max="13" width="9.875" bestFit="1" customWidth="1"/>
  </cols>
  <sheetData>
    <row r="1" spans="1:10" ht="15.75">
      <c r="A1" s="1" t="s">
        <v>106</v>
      </c>
      <c r="J1" s="38"/>
    </row>
    <row r="2" spans="1:10" ht="15.75">
      <c r="A2" s="1"/>
      <c r="J2" s="38"/>
    </row>
    <row r="3" spans="1:10" ht="15.75">
      <c r="A3" s="1"/>
      <c r="J3" s="38"/>
    </row>
    <row r="4" spans="1:10" ht="45">
      <c r="A4" s="53" t="s">
        <v>3</v>
      </c>
      <c r="B4" s="53" t="s">
        <v>4</v>
      </c>
      <c r="C4" s="53" t="s">
        <v>5</v>
      </c>
      <c r="D4" s="53" t="s">
        <v>12</v>
      </c>
      <c r="E4" s="53" t="s">
        <v>13</v>
      </c>
      <c r="F4" s="53" t="s">
        <v>14</v>
      </c>
      <c r="G4" s="53" t="s">
        <v>15</v>
      </c>
      <c r="J4" s="38"/>
    </row>
    <row r="5" spans="1:10">
      <c r="A5" s="52">
        <v>600</v>
      </c>
      <c r="B5" s="52">
        <v>60016</v>
      </c>
      <c r="C5" s="52"/>
      <c r="D5" s="2" t="s">
        <v>15</v>
      </c>
      <c r="E5" s="12">
        <f>SUM(E6+E10)</f>
        <v>45166</v>
      </c>
      <c r="F5" s="19">
        <f>F10</f>
        <v>77940</v>
      </c>
      <c r="G5" s="19">
        <f>E5+F5</f>
        <v>123106</v>
      </c>
      <c r="J5" s="38"/>
    </row>
    <row r="6" spans="1:10" ht="15">
      <c r="A6" s="53"/>
      <c r="B6" s="53"/>
      <c r="C6" s="52">
        <v>4270</v>
      </c>
      <c r="D6" s="3"/>
      <c r="E6" s="12">
        <f>SUM(E7:E9)</f>
        <v>45166</v>
      </c>
      <c r="F6" s="19"/>
      <c r="G6" s="19"/>
      <c r="J6" s="38"/>
    </row>
    <row r="7" spans="1:10" ht="15">
      <c r="A7" s="53"/>
      <c r="B7" s="53"/>
      <c r="C7" s="53"/>
      <c r="D7" s="3" t="s">
        <v>7</v>
      </c>
      <c r="E7" s="8">
        <v>4279</v>
      </c>
      <c r="F7" s="19"/>
      <c r="G7" s="19"/>
      <c r="J7" s="39"/>
    </row>
    <row r="8" spans="1:10" ht="15">
      <c r="A8" s="53"/>
      <c r="B8" s="53"/>
      <c r="C8" s="53"/>
      <c r="D8" s="3" t="s">
        <v>42</v>
      </c>
      <c r="E8" s="8">
        <v>8860</v>
      </c>
      <c r="F8" s="19"/>
      <c r="G8" s="19"/>
      <c r="J8" s="31"/>
    </row>
    <row r="9" spans="1:10" ht="15">
      <c r="A9" s="53"/>
      <c r="B9" s="53"/>
      <c r="C9" s="53"/>
      <c r="D9" s="3" t="s">
        <v>46</v>
      </c>
      <c r="E9" s="8">
        <v>32027</v>
      </c>
      <c r="F9" s="19"/>
      <c r="G9" s="19"/>
      <c r="J9" s="31"/>
    </row>
    <row r="10" spans="1:10" ht="15">
      <c r="A10" s="53"/>
      <c r="B10" s="53"/>
      <c r="C10" s="52">
        <v>6050</v>
      </c>
      <c r="D10" s="2"/>
      <c r="E10" s="12"/>
      <c r="F10" s="19">
        <f>SUM(F11:F18)</f>
        <v>77940</v>
      </c>
      <c r="G10" s="19"/>
      <c r="J10" s="31"/>
    </row>
    <row r="11" spans="1:10" ht="15">
      <c r="A11" s="53"/>
      <c r="B11" s="53"/>
      <c r="C11" s="53"/>
      <c r="D11" s="3" t="s">
        <v>23</v>
      </c>
      <c r="E11" s="8"/>
      <c r="F11" s="8">
        <v>2500</v>
      </c>
      <c r="G11" s="19"/>
      <c r="J11" s="31"/>
    </row>
    <row r="12" spans="1:10" ht="15">
      <c r="A12" s="53"/>
      <c r="B12" s="53"/>
      <c r="C12" s="53"/>
      <c r="D12" s="3" t="s">
        <v>33</v>
      </c>
      <c r="E12" s="8"/>
      <c r="F12" s="8">
        <v>2500</v>
      </c>
      <c r="G12" s="19"/>
      <c r="J12" s="31"/>
    </row>
    <row r="13" spans="1:10" ht="15">
      <c r="A13" s="53"/>
      <c r="B13" s="53"/>
      <c r="C13" s="53"/>
      <c r="D13" s="3" t="s">
        <v>42</v>
      </c>
      <c r="E13" s="8"/>
      <c r="F13" s="8">
        <v>1000</v>
      </c>
      <c r="G13" s="19"/>
      <c r="J13" s="31"/>
    </row>
    <row r="14" spans="1:10" ht="15">
      <c r="A14" s="53"/>
      <c r="B14" s="53"/>
      <c r="C14" s="53"/>
      <c r="D14" s="3" t="s">
        <v>43</v>
      </c>
      <c r="E14" s="8"/>
      <c r="F14" s="8">
        <v>33968</v>
      </c>
      <c r="G14" s="19"/>
      <c r="J14" s="31"/>
    </row>
    <row r="15" spans="1:10" ht="15">
      <c r="A15" s="53"/>
      <c r="B15" s="53"/>
      <c r="C15" s="53"/>
      <c r="D15" s="3" t="s">
        <v>104</v>
      </c>
      <c r="E15" s="12"/>
      <c r="F15" s="12">
        <v>11000</v>
      </c>
      <c r="G15" s="19"/>
      <c r="J15" s="40"/>
    </row>
    <row r="16" spans="1:10" ht="15">
      <c r="A16" s="53"/>
      <c r="B16" s="53"/>
      <c r="C16" s="53"/>
      <c r="D16" s="3" t="s">
        <v>29</v>
      </c>
      <c r="E16" s="12"/>
      <c r="F16" s="12">
        <v>10600</v>
      </c>
      <c r="G16" s="19"/>
      <c r="J16" s="40"/>
    </row>
    <row r="17" spans="1:10" ht="15">
      <c r="A17" s="53"/>
      <c r="B17" s="53"/>
      <c r="C17" s="53"/>
      <c r="D17" s="3" t="s">
        <v>105</v>
      </c>
      <c r="E17" s="12"/>
      <c r="F17" s="12">
        <v>10372</v>
      </c>
      <c r="G17" s="19"/>
      <c r="J17" s="40"/>
    </row>
    <row r="18" spans="1:10" ht="15">
      <c r="A18" s="53"/>
      <c r="B18" s="53"/>
      <c r="C18" s="53"/>
      <c r="D18" s="3" t="s">
        <v>40</v>
      </c>
      <c r="E18" s="12"/>
      <c r="F18" s="12">
        <v>6000</v>
      </c>
      <c r="G18" s="19"/>
      <c r="J18" s="40"/>
    </row>
    <row r="19" spans="1:10">
      <c r="A19" s="52">
        <v>700</v>
      </c>
      <c r="B19" s="52">
        <v>70005</v>
      </c>
      <c r="C19" s="52"/>
      <c r="D19" s="2" t="s">
        <v>15</v>
      </c>
      <c r="E19" s="12">
        <f>SUM(E20+E23)</f>
        <v>2700</v>
      </c>
      <c r="F19" s="19">
        <f>SUM(F23)</f>
        <v>9500</v>
      </c>
      <c r="G19" s="19">
        <f>SUM(E19:F19)</f>
        <v>12200</v>
      </c>
      <c r="J19" s="38"/>
    </row>
    <row r="20" spans="1:10" ht="15">
      <c r="A20" s="52"/>
      <c r="B20" s="52"/>
      <c r="C20" s="52">
        <v>4300</v>
      </c>
      <c r="D20" s="3"/>
      <c r="E20" s="12">
        <f>SUM(E21:E22)</f>
        <v>2700</v>
      </c>
      <c r="F20" s="19"/>
      <c r="G20" s="19"/>
      <c r="J20" s="38"/>
    </row>
    <row r="21" spans="1:10" ht="15">
      <c r="A21" s="52"/>
      <c r="B21" s="52"/>
      <c r="C21" s="52"/>
      <c r="D21" s="3" t="s">
        <v>9</v>
      </c>
      <c r="E21" s="8">
        <v>1800</v>
      </c>
      <c r="F21" s="19"/>
      <c r="G21" s="19"/>
      <c r="J21" s="31"/>
    </row>
    <row r="22" spans="1:10" ht="15">
      <c r="A22" s="52"/>
      <c r="B22" s="52"/>
      <c r="C22" s="52"/>
      <c r="D22" s="3" t="s">
        <v>10</v>
      </c>
      <c r="E22" s="8">
        <v>900</v>
      </c>
      <c r="F22" s="19"/>
      <c r="G22" s="19"/>
      <c r="J22" s="31"/>
    </row>
    <row r="23" spans="1:10" ht="15">
      <c r="A23" s="52"/>
      <c r="B23" s="52"/>
      <c r="C23" s="52">
        <v>6050</v>
      </c>
      <c r="D23" s="3"/>
      <c r="E23" s="12"/>
      <c r="F23" s="19">
        <v>9500</v>
      </c>
      <c r="G23" s="19"/>
      <c r="J23" s="38"/>
    </row>
    <row r="24" spans="1:10" ht="15">
      <c r="A24" s="52"/>
      <c r="B24" s="52"/>
      <c r="C24" s="52"/>
      <c r="D24" s="3" t="s">
        <v>7</v>
      </c>
      <c r="E24" s="8"/>
      <c r="F24" s="8">
        <v>9500</v>
      </c>
      <c r="G24" s="19"/>
      <c r="J24" s="31"/>
    </row>
    <row r="25" spans="1:10">
      <c r="A25" s="52">
        <v>750</v>
      </c>
      <c r="B25" s="52">
        <v>75075</v>
      </c>
      <c r="C25" s="52"/>
      <c r="D25" s="2" t="s">
        <v>15</v>
      </c>
      <c r="E25" s="12">
        <f xml:space="preserve"> SUM(E26+E40)</f>
        <v>12093</v>
      </c>
      <c r="F25" s="19"/>
      <c r="G25" s="19">
        <f>E25</f>
        <v>12093</v>
      </c>
      <c r="J25" s="38"/>
    </row>
    <row r="26" spans="1:10" ht="15">
      <c r="A26" s="53"/>
      <c r="B26" s="53"/>
      <c r="C26" s="52">
        <v>4210</v>
      </c>
      <c r="D26" s="3"/>
      <c r="E26" s="12">
        <f>SUM(E27:E39)</f>
        <v>4551</v>
      </c>
      <c r="F26" s="19"/>
      <c r="G26" s="19"/>
      <c r="J26" s="38"/>
    </row>
    <row r="27" spans="1:10" ht="15">
      <c r="A27" s="53"/>
      <c r="B27" s="53"/>
      <c r="C27" s="52"/>
      <c r="D27" s="3" t="s">
        <v>7</v>
      </c>
      <c r="E27" s="8">
        <v>470</v>
      </c>
      <c r="F27" s="19"/>
      <c r="G27" s="19"/>
      <c r="J27" s="38"/>
    </row>
    <row r="28" spans="1:10" ht="15">
      <c r="A28" s="53"/>
      <c r="B28" s="53"/>
      <c r="C28" s="52"/>
      <c r="D28" s="3" t="s">
        <v>9</v>
      </c>
      <c r="E28" s="8">
        <v>456</v>
      </c>
      <c r="F28" s="19"/>
      <c r="G28" s="19"/>
      <c r="J28" s="31"/>
    </row>
    <row r="29" spans="1:10" ht="15">
      <c r="A29" s="53"/>
      <c r="B29" s="53"/>
      <c r="C29" s="52"/>
      <c r="D29" s="3" t="s">
        <v>23</v>
      </c>
      <c r="E29" s="8">
        <v>224</v>
      </c>
      <c r="F29" s="19"/>
      <c r="G29" s="19"/>
      <c r="J29" s="31"/>
    </row>
    <row r="30" spans="1:10" ht="15">
      <c r="A30" s="53"/>
      <c r="B30" s="53"/>
      <c r="C30" s="52"/>
      <c r="D30" s="3" t="s">
        <v>25</v>
      </c>
      <c r="E30" s="8">
        <v>140</v>
      </c>
      <c r="F30" s="19"/>
      <c r="G30" s="19"/>
      <c r="J30" s="31"/>
    </row>
    <row r="31" spans="1:10" ht="15">
      <c r="A31" s="53"/>
      <c r="B31" s="53"/>
      <c r="C31" s="52"/>
      <c r="D31" s="3" t="s">
        <v>26</v>
      </c>
      <c r="E31" s="8">
        <v>250</v>
      </c>
      <c r="F31" s="19"/>
      <c r="G31" s="19"/>
      <c r="J31" s="31"/>
    </row>
    <row r="32" spans="1:10" ht="15">
      <c r="A32" s="53"/>
      <c r="B32" s="53"/>
      <c r="C32" s="52"/>
      <c r="D32" s="3" t="s">
        <v>27</v>
      </c>
      <c r="E32" s="8">
        <v>318</v>
      </c>
      <c r="F32" s="19"/>
      <c r="G32" s="19"/>
      <c r="J32" s="31"/>
    </row>
    <row r="33" spans="1:10" ht="15">
      <c r="A33" s="53"/>
      <c r="B33" s="53"/>
      <c r="C33" s="52"/>
      <c r="D33" s="3" t="s">
        <v>29</v>
      </c>
      <c r="E33" s="8">
        <v>200</v>
      </c>
      <c r="F33" s="19"/>
      <c r="G33" s="19"/>
      <c r="J33" s="31"/>
    </row>
    <row r="34" spans="1:10" ht="15">
      <c r="A34" s="53"/>
      <c r="B34" s="53"/>
      <c r="C34" s="52"/>
      <c r="D34" s="3" t="s">
        <v>30</v>
      </c>
      <c r="E34" s="8">
        <v>293</v>
      </c>
      <c r="F34" s="19"/>
      <c r="G34" s="19"/>
      <c r="J34" s="31"/>
    </row>
    <row r="35" spans="1:10" ht="15">
      <c r="A35" s="53"/>
      <c r="B35" s="53"/>
      <c r="C35" s="52"/>
      <c r="D35" s="3" t="s">
        <v>33</v>
      </c>
      <c r="E35" s="8">
        <v>565</v>
      </c>
      <c r="F35" s="19"/>
      <c r="G35" s="19"/>
      <c r="J35" s="31"/>
    </row>
    <row r="36" spans="1:10" ht="15">
      <c r="A36" s="53"/>
      <c r="B36" s="53"/>
      <c r="C36" s="52"/>
      <c r="D36" s="3" t="s">
        <v>36</v>
      </c>
      <c r="E36" s="8">
        <v>340</v>
      </c>
      <c r="F36" s="19"/>
      <c r="G36" s="19"/>
      <c r="J36" s="31"/>
    </row>
    <row r="37" spans="1:10" ht="15">
      <c r="A37" s="53"/>
      <c r="B37" s="53"/>
      <c r="C37" s="52"/>
      <c r="D37" s="3" t="s">
        <v>42</v>
      </c>
      <c r="E37" s="8">
        <v>250</v>
      </c>
      <c r="F37" s="19"/>
      <c r="G37" s="19"/>
      <c r="J37" s="31"/>
    </row>
    <row r="38" spans="1:10" ht="15">
      <c r="A38" s="53"/>
      <c r="B38" s="53"/>
      <c r="C38" s="52"/>
      <c r="D38" s="3" t="s">
        <v>44</v>
      </c>
      <c r="E38" s="8">
        <v>295</v>
      </c>
      <c r="F38" s="19"/>
      <c r="G38" s="19"/>
      <c r="J38" s="31"/>
    </row>
    <row r="39" spans="1:10" ht="15">
      <c r="A39" s="53"/>
      <c r="B39" s="53"/>
      <c r="C39" s="52"/>
      <c r="D39" s="3" t="s">
        <v>46</v>
      </c>
      <c r="E39" s="8">
        <v>750</v>
      </c>
      <c r="F39" s="19"/>
      <c r="G39" s="19"/>
      <c r="J39" s="31"/>
    </row>
    <row r="40" spans="1:10" ht="15">
      <c r="A40" s="53"/>
      <c r="B40" s="53"/>
      <c r="C40" s="52">
        <v>4300</v>
      </c>
      <c r="D40" s="3"/>
      <c r="E40" s="12">
        <f>SUM(E41:E54)</f>
        <v>7542</v>
      </c>
      <c r="F40" s="19"/>
      <c r="G40" s="19"/>
      <c r="J40" s="31"/>
    </row>
    <row r="41" spans="1:10" ht="15">
      <c r="A41" s="53"/>
      <c r="B41" s="53"/>
      <c r="C41" s="52"/>
      <c r="D41" s="3" t="s">
        <v>7</v>
      </c>
      <c r="E41" s="8">
        <v>470</v>
      </c>
      <c r="F41" s="19"/>
      <c r="G41" s="19"/>
      <c r="J41" s="38"/>
    </row>
    <row r="42" spans="1:10" ht="15">
      <c r="A42" s="53"/>
      <c r="B42" s="53"/>
      <c r="C42" s="52"/>
      <c r="D42" s="3" t="s">
        <v>9</v>
      </c>
      <c r="E42" s="8">
        <v>450</v>
      </c>
      <c r="F42" s="19"/>
      <c r="G42" s="19"/>
      <c r="J42" s="31"/>
    </row>
    <row r="43" spans="1:10" ht="15">
      <c r="A43" s="53"/>
      <c r="B43" s="53"/>
      <c r="C43" s="52"/>
      <c r="D43" s="3" t="s">
        <v>23</v>
      </c>
      <c r="E43" s="8">
        <v>220</v>
      </c>
      <c r="F43" s="19"/>
      <c r="G43" s="19"/>
      <c r="J43" s="31"/>
    </row>
    <row r="44" spans="1:10" ht="15">
      <c r="A44" s="53"/>
      <c r="B44" s="53"/>
      <c r="C44" s="52"/>
      <c r="D44" s="3" t="s">
        <v>25</v>
      </c>
      <c r="E44" s="8">
        <v>135</v>
      </c>
      <c r="F44" s="19"/>
      <c r="G44" s="19"/>
      <c r="J44" s="31"/>
    </row>
    <row r="45" spans="1:10" ht="15">
      <c r="A45" s="53"/>
      <c r="B45" s="53"/>
      <c r="C45" s="52"/>
      <c r="D45" s="3" t="s">
        <v>26</v>
      </c>
      <c r="E45" s="8">
        <v>250</v>
      </c>
      <c r="F45" s="19"/>
      <c r="G45" s="19"/>
      <c r="J45" s="31"/>
    </row>
    <row r="46" spans="1:10" ht="15">
      <c r="A46" s="53"/>
      <c r="B46" s="53"/>
      <c r="C46" s="52"/>
      <c r="D46" s="3" t="s">
        <v>27</v>
      </c>
      <c r="E46" s="8">
        <v>320</v>
      </c>
      <c r="F46" s="19"/>
      <c r="G46" s="19"/>
      <c r="J46" s="31"/>
    </row>
    <row r="47" spans="1:10" ht="15">
      <c r="A47" s="53"/>
      <c r="B47" s="53"/>
      <c r="C47" s="52"/>
      <c r="D47" s="3" t="s">
        <v>29</v>
      </c>
      <c r="E47" s="8">
        <v>200</v>
      </c>
      <c r="F47" s="19"/>
      <c r="G47" s="19"/>
      <c r="J47" s="31"/>
    </row>
    <row r="48" spans="1:10" ht="15">
      <c r="A48" s="53"/>
      <c r="B48" s="53"/>
      <c r="C48" s="52"/>
      <c r="D48" s="3" t="s">
        <v>30</v>
      </c>
      <c r="E48" s="8">
        <v>294</v>
      </c>
      <c r="F48" s="19"/>
      <c r="G48" s="19"/>
      <c r="J48" s="31"/>
    </row>
    <row r="49" spans="1:10" ht="15">
      <c r="A49" s="53"/>
      <c r="B49" s="53"/>
      <c r="C49" s="52"/>
      <c r="D49" s="3" t="s">
        <v>33</v>
      </c>
      <c r="E49" s="8">
        <v>566</v>
      </c>
      <c r="F49" s="19"/>
      <c r="G49" s="19"/>
      <c r="J49" s="31"/>
    </row>
    <row r="50" spans="1:10" ht="15">
      <c r="A50" s="53"/>
      <c r="B50" s="53"/>
      <c r="C50" s="52"/>
      <c r="D50" s="3" t="s">
        <v>35</v>
      </c>
      <c r="E50" s="8">
        <v>3000</v>
      </c>
      <c r="F50" s="19"/>
      <c r="G50" s="19"/>
      <c r="J50" s="31"/>
    </row>
    <row r="51" spans="1:10" ht="15">
      <c r="A51" s="53"/>
      <c r="B51" s="53"/>
      <c r="C51" s="52"/>
      <c r="D51" s="3" t="s">
        <v>36</v>
      </c>
      <c r="E51" s="8">
        <v>340</v>
      </c>
      <c r="F51" s="19"/>
      <c r="G51" s="19"/>
      <c r="J51" s="31"/>
    </row>
    <row r="52" spans="1:10" ht="15">
      <c r="A52" s="53"/>
      <c r="B52" s="53"/>
      <c r="C52" s="52"/>
      <c r="D52" s="3" t="s">
        <v>42</v>
      </c>
      <c r="E52" s="8">
        <v>250</v>
      </c>
      <c r="F52" s="19"/>
      <c r="G52" s="19"/>
      <c r="J52" s="31"/>
    </row>
    <row r="53" spans="1:10" ht="15">
      <c r="A53" s="53"/>
      <c r="B53" s="53"/>
      <c r="C53" s="52"/>
      <c r="D53" s="3" t="s">
        <v>44</v>
      </c>
      <c r="E53" s="8">
        <v>297</v>
      </c>
      <c r="F53" s="19"/>
      <c r="G53" s="19"/>
      <c r="J53" s="31"/>
    </row>
    <row r="54" spans="1:10" ht="15">
      <c r="A54" s="53"/>
      <c r="B54" s="53"/>
      <c r="C54" s="52"/>
      <c r="D54" s="3" t="s">
        <v>46</v>
      </c>
      <c r="E54" s="8">
        <v>750</v>
      </c>
      <c r="F54" s="19"/>
      <c r="G54" s="19"/>
      <c r="J54" s="31"/>
    </row>
    <row r="55" spans="1:10" ht="15">
      <c r="A55" s="52">
        <v>900</v>
      </c>
      <c r="B55" s="52">
        <v>90002</v>
      </c>
      <c r="C55" s="52"/>
      <c r="D55" s="2" t="s">
        <v>15</v>
      </c>
      <c r="E55" s="12">
        <f>E56</f>
        <v>500</v>
      </c>
      <c r="F55" s="19"/>
      <c r="G55" s="19">
        <f>E55</f>
        <v>500</v>
      </c>
      <c r="J55" s="31"/>
    </row>
    <row r="56" spans="1:10" ht="15">
      <c r="A56" s="53"/>
      <c r="B56" s="53"/>
      <c r="C56" s="52">
        <v>4210</v>
      </c>
      <c r="D56" s="3"/>
      <c r="E56" s="12">
        <f>SUM(E57)</f>
        <v>500</v>
      </c>
      <c r="F56" s="19"/>
      <c r="G56" s="19"/>
      <c r="J56" s="38"/>
    </row>
    <row r="57" spans="1:10" ht="15">
      <c r="A57" s="53"/>
      <c r="B57" s="53"/>
      <c r="C57" s="52"/>
      <c r="D57" s="3" t="s">
        <v>33</v>
      </c>
      <c r="E57" s="8">
        <v>500</v>
      </c>
      <c r="F57" s="19"/>
      <c r="G57" s="19"/>
      <c r="J57" s="31"/>
    </row>
    <row r="58" spans="1:10">
      <c r="A58" s="52">
        <v>900</v>
      </c>
      <c r="B58" s="52">
        <v>90019</v>
      </c>
      <c r="C58" s="52"/>
      <c r="D58" s="2" t="s">
        <v>15</v>
      </c>
      <c r="E58" s="12">
        <f>SUM(E59+E61)</f>
        <v>15048</v>
      </c>
      <c r="F58" s="19"/>
      <c r="G58" s="19">
        <f>E58</f>
        <v>15048</v>
      </c>
      <c r="J58" s="38"/>
    </row>
    <row r="59" spans="1:10" ht="15">
      <c r="A59" s="53"/>
      <c r="B59" s="53"/>
      <c r="C59" s="52">
        <v>4210</v>
      </c>
      <c r="D59" s="3"/>
      <c r="E59" s="12">
        <f>E60</f>
        <v>3765</v>
      </c>
      <c r="F59" s="19"/>
      <c r="G59" s="19"/>
      <c r="J59" s="38"/>
    </row>
    <row r="60" spans="1:10" ht="15">
      <c r="A60" s="53"/>
      <c r="B60" s="53"/>
      <c r="C60" s="52"/>
      <c r="D60" s="3" t="s">
        <v>35</v>
      </c>
      <c r="E60" s="8">
        <v>3765</v>
      </c>
      <c r="F60" s="19"/>
      <c r="G60" s="19"/>
      <c r="J60" s="31"/>
    </row>
    <row r="61" spans="1:10" ht="15">
      <c r="A61" s="53"/>
      <c r="B61" s="53"/>
      <c r="C61" s="52">
        <v>4300</v>
      </c>
      <c r="D61" s="3"/>
      <c r="E61" s="12">
        <f>E62+E63</f>
        <v>11283</v>
      </c>
      <c r="F61" s="19"/>
      <c r="G61" s="19"/>
      <c r="J61" s="38"/>
    </row>
    <row r="62" spans="1:10" ht="15">
      <c r="A62" s="53"/>
      <c r="B62" s="53"/>
      <c r="C62" s="52"/>
      <c r="D62" s="3" t="s">
        <v>41</v>
      </c>
      <c r="E62" s="8">
        <v>350</v>
      </c>
      <c r="F62" s="19"/>
      <c r="G62" s="19"/>
      <c r="J62" s="31"/>
    </row>
    <row r="63" spans="1:10" ht="15">
      <c r="A63" s="53"/>
      <c r="B63" s="53"/>
      <c r="C63" s="52"/>
      <c r="D63" s="3" t="s">
        <v>35</v>
      </c>
      <c r="E63" s="8">
        <v>10933</v>
      </c>
      <c r="F63" s="19"/>
      <c r="G63" s="19"/>
      <c r="J63" s="31"/>
    </row>
    <row r="64" spans="1:10">
      <c r="A64" s="52">
        <v>921</v>
      </c>
      <c r="B64" s="52">
        <v>92195</v>
      </c>
      <c r="C64" s="52"/>
      <c r="D64" s="2" t="s">
        <v>15</v>
      </c>
      <c r="E64" s="12">
        <f>SUM(E65+E68)</f>
        <v>4213</v>
      </c>
      <c r="F64" s="19"/>
      <c r="G64" s="19">
        <f>E64</f>
        <v>4213</v>
      </c>
      <c r="J64" s="38"/>
    </row>
    <row r="65" spans="1:10" ht="15">
      <c r="A65" s="52"/>
      <c r="B65" s="52"/>
      <c r="C65" s="52">
        <v>4210</v>
      </c>
      <c r="D65" s="3"/>
      <c r="E65" s="12">
        <f>SUM(E66:E67)</f>
        <v>3813</v>
      </c>
      <c r="F65" s="19"/>
      <c r="G65" s="19"/>
      <c r="J65" s="38"/>
    </row>
    <row r="66" spans="1:10" ht="15">
      <c r="A66" s="52"/>
      <c r="B66" s="52"/>
      <c r="C66" s="52"/>
      <c r="D66" s="3" t="s">
        <v>34</v>
      </c>
      <c r="E66" s="8">
        <v>2813</v>
      </c>
      <c r="F66" s="19"/>
      <c r="G66" s="19"/>
      <c r="J66" s="31"/>
    </row>
    <row r="67" spans="1:10" ht="15">
      <c r="A67" s="52"/>
      <c r="B67" s="52"/>
      <c r="C67" s="52"/>
      <c r="D67" s="3" t="s">
        <v>40</v>
      </c>
      <c r="E67" s="8">
        <v>1000</v>
      </c>
      <c r="F67" s="19"/>
      <c r="G67" s="19"/>
      <c r="J67" s="31"/>
    </row>
    <row r="68" spans="1:10" ht="15">
      <c r="A68" s="53"/>
      <c r="B68" s="53"/>
      <c r="C68" s="52">
        <v>4300</v>
      </c>
      <c r="D68" s="3"/>
      <c r="E68" s="12">
        <f>E69</f>
        <v>400</v>
      </c>
      <c r="F68" s="19"/>
      <c r="G68" s="19"/>
      <c r="J68" s="38"/>
    </row>
    <row r="69" spans="1:10" ht="15">
      <c r="A69" s="53"/>
      <c r="B69" s="53"/>
      <c r="C69" s="52"/>
      <c r="D69" s="3" t="s">
        <v>25</v>
      </c>
      <c r="E69" s="8">
        <v>400</v>
      </c>
      <c r="F69" s="19"/>
      <c r="G69" s="19"/>
      <c r="J69" s="31"/>
    </row>
    <row r="70" spans="1:10">
      <c r="A70" s="52">
        <v>926</v>
      </c>
      <c r="B70" s="52">
        <v>92605</v>
      </c>
      <c r="C70" s="52"/>
      <c r="D70" s="2" t="s">
        <v>15</v>
      </c>
      <c r="E70" s="12">
        <f>SUM(E71+E73)</f>
        <v>11679</v>
      </c>
      <c r="F70" s="19"/>
      <c r="G70" s="19">
        <f>E70</f>
        <v>11679</v>
      </c>
      <c r="J70" s="38"/>
    </row>
    <row r="71" spans="1:10" ht="15">
      <c r="A71" s="52"/>
      <c r="B71" s="52"/>
      <c r="C71" s="52">
        <v>4210</v>
      </c>
      <c r="D71" s="3"/>
      <c r="E71" s="12">
        <f>E72</f>
        <v>2000</v>
      </c>
      <c r="F71" s="19"/>
      <c r="G71" s="19"/>
      <c r="J71" s="38"/>
    </row>
    <row r="72" spans="1:10" ht="15">
      <c r="A72" s="52"/>
      <c r="B72" s="52"/>
      <c r="C72" s="52"/>
      <c r="D72" s="3" t="s">
        <v>32</v>
      </c>
      <c r="E72" s="8">
        <v>2000</v>
      </c>
      <c r="F72" s="19"/>
      <c r="G72" s="19"/>
      <c r="J72" s="31"/>
    </row>
    <row r="73" spans="1:10" ht="15">
      <c r="A73" s="53"/>
      <c r="B73" s="53"/>
      <c r="C73" s="52">
        <v>4300</v>
      </c>
      <c r="D73" s="3"/>
      <c r="E73" s="12">
        <f>SUM(E74:E77)</f>
        <v>9679</v>
      </c>
      <c r="F73" s="19"/>
      <c r="G73" s="19"/>
      <c r="J73" s="38"/>
    </row>
    <row r="74" spans="1:10" ht="15">
      <c r="A74" s="53"/>
      <c r="B74" s="53"/>
      <c r="C74" s="52"/>
      <c r="D74" s="3" t="s">
        <v>9</v>
      </c>
      <c r="E74" s="8">
        <v>2200</v>
      </c>
      <c r="F74" s="19"/>
      <c r="G74" s="19"/>
      <c r="J74" s="31"/>
    </row>
    <row r="75" spans="1:10" ht="15">
      <c r="A75" s="53"/>
      <c r="B75" s="53"/>
      <c r="C75" s="52"/>
      <c r="D75" s="3" t="s">
        <v>25</v>
      </c>
      <c r="E75" s="8">
        <v>2479</v>
      </c>
      <c r="F75" s="19"/>
      <c r="G75" s="19"/>
      <c r="J75" s="31"/>
    </row>
    <row r="76" spans="1:10" ht="15">
      <c r="A76" s="53"/>
      <c r="B76" s="53"/>
      <c r="C76" s="52"/>
      <c r="D76" s="3" t="s">
        <v>38</v>
      </c>
      <c r="E76" s="8">
        <v>2500</v>
      </c>
      <c r="F76" s="19"/>
      <c r="G76" s="19"/>
      <c r="J76" s="31"/>
    </row>
    <row r="77" spans="1:10" ht="15">
      <c r="A77" s="53"/>
      <c r="B77" s="53"/>
      <c r="C77" s="52"/>
      <c r="D77" s="3" t="s">
        <v>40</v>
      </c>
      <c r="E77" s="8">
        <v>2500</v>
      </c>
      <c r="F77" s="19"/>
      <c r="G77" s="19"/>
      <c r="J77" s="31"/>
    </row>
    <row r="78" spans="1:10">
      <c r="A78" s="52">
        <v>926</v>
      </c>
      <c r="B78" s="52">
        <v>92695</v>
      </c>
      <c r="C78" s="52"/>
      <c r="D78" s="2" t="s">
        <v>15</v>
      </c>
      <c r="E78" s="12">
        <f>E79+F79</f>
        <v>1365</v>
      </c>
      <c r="F78" s="19">
        <v>353508</v>
      </c>
      <c r="G78" s="19">
        <f>E78+F81</f>
        <v>354873</v>
      </c>
      <c r="J78" s="38"/>
    </row>
    <row r="79" spans="1:10" ht="15">
      <c r="A79" s="52"/>
      <c r="B79" s="52"/>
      <c r="C79" s="52">
        <v>4300</v>
      </c>
      <c r="D79" s="3"/>
      <c r="E79" s="12">
        <f>E80</f>
        <v>1365</v>
      </c>
      <c r="F79" s="19"/>
      <c r="G79" s="19"/>
      <c r="J79" s="38"/>
    </row>
    <row r="80" spans="1:10" ht="15">
      <c r="A80" s="52"/>
      <c r="B80" s="52"/>
      <c r="C80" s="52"/>
      <c r="D80" s="3" t="s">
        <v>24</v>
      </c>
      <c r="E80" s="8">
        <v>1365</v>
      </c>
      <c r="F80" s="19"/>
      <c r="G80" s="19"/>
      <c r="J80" s="31"/>
    </row>
    <row r="81" spans="1:13" ht="15">
      <c r="A81" s="53"/>
      <c r="B81" s="53"/>
      <c r="C81" s="52">
        <v>6050</v>
      </c>
      <c r="D81" s="3"/>
      <c r="E81" s="12"/>
      <c r="F81" s="12">
        <f>SUM(F82:F105)</f>
        <v>353508</v>
      </c>
      <c r="G81" s="19"/>
      <c r="J81" s="38"/>
    </row>
    <row r="82" spans="1:13" ht="15">
      <c r="A82" s="29"/>
      <c r="B82" s="29"/>
      <c r="C82" s="32"/>
      <c r="D82" s="21" t="s">
        <v>7</v>
      </c>
      <c r="E82" s="24"/>
      <c r="F82" s="24">
        <v>4100</v>
      </c>
      <c r="G82" s="27"/>
      <c r="J82" s="41"/>
      <c r="L82" s="5"/>
      <c r="M82" s="5"/>
    </row>
    <row r="83" spans="1:13" ht="15">
      <c r="A83" s="29"/>
      <c r="B83" s="29"/>
      <c r="C83" s="32"/>
      <c r="D83" s="21" t="s">
        <v>9</v>
      </c>
      <c r="E83" s="24"/>
      <c r="F83" s="24">
        <v>15000</v>
      </c>
      <c r="G83" s="27"/>
      <c r="J83" s="41"/>
      <c r="L83" s="5"/>
      <c r="M83" s="5"/>
    </row>
    <row r="84" spans="1:13" ht="15">
      <c r="A84" s="29"/>
      <c r="B84" s="29"/>
      <c r="C84" s="32"/>
      <c r="D84" s="21" t="s">
        <v>10</v>
      </c>
      <c r="E84" s="24"/>
      <c r="F84" s="24">
        <v>12586</v>
      </c>
      <c r="G84" s="27"/>
      <c r="J84" s="41"/>
      <c r="L84" s="5"/>
      <c r="M84" s="5"/>
    </row>
    <row r="85" spans="1:13" ht="15">
      <c r="A85" s="29"/>
      <c r="B85" s="29"/>
      <c r="C85" s="32"/>
      <c r="D85" s="20" t="s">
        <v>23</v>
      </c>
      <c r="E85" s="24"/>
      <c r="F85" s="24">
        <v>11900</v>
      </c>
      <c r="G85" s="27"/>
      <c r="J85" s="41"/>
      <c r="L85" s="5"/>
      <c r="M85" s="5"/>
    </row>
    <row r="86" spans="1:13" ht="15">
      <c r="A86" s="29"/>
      <c r="B86" s="29"/>
      <c r="C86" s="32"/>
      <c r="D86" s="20" t="s">
        <v>25</v>
      </c>
      <c r="E86" s="24"/>
      <c r="F86" s="24">
        <v>10332</v>
      </c>
      <c r="G86" s="27"/>
      <c r="J86" s="41"/>
      <c r="L86" s="5"/>
      <c r="M86" s="5"/>
    </row>
    <row r="87" spans="1:13" ht="15">
      <c r="A87" s="29"/>
      <c r="B87" s="29"/>
      <c r="C87" s="32"/>
      <c r="D87" s="20" t="s">
        <v>26</v>
      </c>
      <c r="E87" s="24"/>
      <c r="F87" s="24">
        <v>14684</v>
      </c>
      <c r="G87" s="27"/>
      <c r="J87" s="41"/>
      <c r="L87" s="5"/>
      <c r="M87" s="5"/>
    </row>
    <row r="88" spans="1:13" ht="15">
      <c r="A88" s="29"/>
      <c r="B88" s="29"/>
      <c r="C88" s="32"/>
      <c r="D88" s="20" t="s">
        <v>27</v>
      </c>
      <c r="E88" s="24"/>
      <c r="F88" s="24">
        <v>21000</v>
      </c>
      <c r="G88" s="27"/>
      <c r="J88" s="41"/>
      <c r="L88" s="5"/>
      <c r="M88" s="5"/>
    </row>
    <row r="89" spans="1:13" ht="15">
      <c r="A89" s="29"/>
      <c r="B89" s="29"/>
      <c r="C89" s="32"/>
      <c r="D89" s="20" t="s">
        <v>28</v>
      </c>
      <c r="E89" s="24"/>
      <c r="F89" s="24">
        <v>16304</v>
      </c>
      <c r="G89" s="27"/>
      <c r="J89" s="41"/>
      <c r="L89" s="5"/>
      <c r="M89" s="5"/>
    </row>
    <row r="90" spans="1:13" ht="15">
      <c r="A90" s="29"/>
      <c r="B90" s="29"/>
      <c r="C90" s="32"/>
      <c r="D90" s="20" t="s">
        <v>29</v>
      </c>
      <c r="E90" s="24"/>
      <c r="F90" s="24">
        <v>8430</v>
      </c>
      <c r="G90" s="27"/>
      <c r="J90" s="41"/>
      <c r="L90" s="5"/>
      <c r="M90" s="5"/>
    </row>
    <row r="91" spans="1:13" ht="15">
      <c r="A91" s="29"/>
      <c r="B91" s="29"/>
      <c r="C91" s="29"/>
      <c r="D91" s="20" t="s">
        <v>30</v>
      </c>
      <c r="E91" s="24"/>
      <c r="F91" s="24">
        <v>20100</v>
      </c>
      <c r="G91" s="27"/>
      <c r="J91" s="41"/>
      <c r="L91" s="5"/>
      <c r="M91" s="5"/>
    </row>
    <row r="92" spans="1:13" ht="15">
      <c r="A92" s="29"/>
      <c r="B92" s="29"/>
      <c r="C92" s="29"/>
      <c r="D92" s="20" t="s">
        <v>31</v>
      </c>
      <c r="E92" s="24"/>
      <c r="F92" s="24">
        <v>16475</v>
      </c>
      <c r="G92" s="27"/>
      <c r="J92" s="41"/>
      <c r="L92" s="5"/>
      <c r="M92" s="5"/>
    </row>
    <row r="93" spans="1:13" ht="15">
      <c r="A93" s="29"/>
      <c r="B93" s="29"/>
      <c r="C93" s="29"/>
      <c r="D93" s="20" t="s">
        <v>32</v>
      </c>
      <c r="E93" s="24"/>
      <c r="F93" s="24">
        <v>18471</v>
      </c>
      <c r="G93" s="27"/>
      <c r="J93" s="41"/>
      <c r="L93" s="5"/>
      <c r="M93" s="5"/>
    </row>
    <row r="94" spans="1:13" ht="15">
      <c r="A94" s="29"/>
      <c r="B94" s="29"/>
      <c r="C94" s="29"/>
      <c r="D94" s="20" t="s">
        <v>33</v>
      </c>
      <c r="E94" s="24"/>
      <c r="F94" s="24">
        <v>22500</v>
      </c>
      <c r="G94" s="27"/>
      <c r="J94" s="41"/>
      <c r="L94" s="5"/>
      <c r="M94" s="5"/>
    </row>
    <row r="95" spans="1:13" ht="15">
      <c r="A95" s="29"/>
      <c r="B95" s="29"/>
      <c r="C95" s="29"/>
      <c r="D95" s="20" t="s">
        <v>34</v>
      </c>
      <c r="E95" s="24"/>
      <c r="F95" s="24">
        <v>12880</v>
      </c>
      <c r="G95" s="27"/>
      <c r="J95" s="41"/>
      <c r="L95" s="5"/>
      <c r="M95" s="5"/>
    </row>
    <row r="96" spans="1:13" ht="15">
      <c r="A96" s="29"/>
      <c r="B96" s="29"/>
      <c r="C96" s="29"/>
      <c r="D96" s="20" t="s">
        <v>35</v>
      </c>
      <c r="E96" s="24"/>
      <c r="F96" s="24">
        <v>16270</v>
      </c>
      <c r="G96" s="27"/>
      <c r="J96" s="41"/>
      <c r="L96" s="5"/>
      <c r="M96" s="5"/>
    </row>
    <row r="97" spans="1:14" ht="15">
      <c r="A97" s="29"/>
      <c r="B97" s="29"/>
      <c r="C97" s="29"/>
      <c r="D97" s="20" t="s">
        <v>36</v>
      </c>
      <c r="E97" s="24"/>
      <c r="F97" s="24">
        <v>13043</v>
      </c>
      <c r="G97" s="27"/>
      <c r="J97" s="41"/>
      <c r="L97" s="5"/>
      <c r="M97" s="5"/>
    </row>
    <row r="98" spans="1:14" ht="15">
      <c r="A98" s="29"/>
      <c r="B98" s="29"/>
      <c r="C98" s="29"/>
      <c r="D98" s="20" t="s">
        <v>37</v>
      </c>
      <c r="E98" s="24"/>
      <c r="F98" s="24">
        <v>17833</v>
      </c>
      <c r="G98" s="27"/>
      <c r="J98" s="41"/>
      <c r="L98" s="5"/>
      <c r="M98" s="5"/>
    </row>
    <row r="99" spans="1:14" ht="15">
      <c r="A99" s="29"/>
      <c r="B99" s="29"/>
      <c r="C99" s="29"/>
      <c r="D99" s="20" t="s">
        <v>38</v>
      </c>
      <c r="E99" s="24"/>
      <c r="F99" s="24">
        <v>12990</v>
      </c>
      <c r="G99" s="27"/>
      <c r="J99" s="41"/>
      <c r="L99" s="5"/>
      <c r="M99" s="5"/>
    </row>
    <row r="100" spans="1:14" ht="15">
      <c r="A100" s="29"/>
      <c r="B100" s="29"/>
      <c r="C100" s="29"/>
      <c r="D100" s="20" t="s">
        <v>39</v>
      </c>
      <c r="E100" s="24"/>
      <c r="F100" s="24">
        <v>17052</v>
      </c>
      <c r="G100" s="27"/>
      <c r="J100" s="41"/>
      <c r="L100" s="5"/>
      <c r="M100" s="5"/>
    </row>
    <row r="101" spans="1:14" ht="15">
      <c r="A101" s="29"/>
      <c r="B101" s="29"/>
      <c r="C101" s="29"/>
      <c r="D101" s="20" t="s">
        <v>47</v>
      </c>
      <c r="E101" s="24"/>
      <c r="F101" s="24">
        <v>15965</v>
      </c>
      <c r="G101" s="27"/>
      <c r="J101" s="41"/>
      <c r="L101" s="5"/>
      <c r="M101" s="5"/>
    </row>
    <row r="102" spans="1:14" ht="15">
      <c r="A102" s="29"/>
      <c r="B102" s="29"/>
      <c r="C102" s="29"/>
      <c r="D102" s="20" t="s">
        <v>40</v>
      </c>
      <c r="E102" s="24"/>
      <c r="F102" s="24">
        <v>10508</v>
      </c>
      <c r="G102" s="27"/>
      <c r="J102" s="41"/>
      <c r="L102" s="5"/>
      <c r="M102" s="5"/>
    </row>
    <row r="103" spans="1:14" ht="15">
      <c r="A103" s="29"/>
      <c r="B103" s="29"/>
      <c r="C103" s="29"/>
      <c r="D103" s="20" t="s">
        <v>41</v>
      </c>
      <c r="E103" s="24"/>
      <c r="F103" s="24">
        <v>16600</v>
      </c>
      <c r="G103" s="27"/>
      <c r="J103" s="41"/>
      <c r="L103" s="5"/>
      <c r="M103" s="5"/>
    </row>
    <row r="104" spans="1:14" ht="15">
      <c r="A104" s="29"/>
      <c r="B104" s="29"/>
      <c r="C104" s="29"/>
      <c r="D104" s="20" t="s">
        <v>44</v>
      </c>
      <c r="E104" s="24"/>
      <c r="F104" s="24">
        <v>16800</v>
      </c>
      <c r="G104" s="27"/>
      <c r="J104" s="41"/>
      <c r="L104" s="5"/>
      <c r="M104" s="5"/>
    </row>
    <row r="105" spans="1:14" ht="15">
      <c r="A105" s="29"/>
      <c r="B105" s="29"/>
      <c r="C105" s="29"/>
      <c r="D105" s="20" t="s">
        <v>45</v>
      </c>
      <c r="E105" s="24"/>
      <c r="F105" s="24">
        <v>11685</v>
      </c>
      <c r="G105" s="27"/>
      <c r="J105" s="41"/>
      <c r="L105" s="5"/>
      <c r="M105" s="5"/>
    </row>
    <row r="106" spans="1:14" ht="15">
      <c r="A106" s="29"/>
      <c r="B106" s="29"/>
      <c r="C106" s="29"/>
      <c r="D106" s="20"/>
      <c r="E106" s="26">
        <f>SUM(E78,E70,E64,E58,E55,E25,E19,E6)</f>
        <v>92764</v>
      </c>
      <c r="F106" s="28">
        <f>SUM(F78,F5+F19)</f>
        <v>440948</v>
      </c>
      <c r="G106" s="28">
        <f>E106+F106</f>
        <v>533712</v>
      </c>
      <c r="L106" s="5"/>
      <c r="M106" s="5"/>
    </row>
    <row r="107" spans="1:14">
      <c r="A107" s="22"/>
      <c r="B107" s="22"/>
      <c r="C107" s="22"/>
      <c r="E107" s="25"/>
      <c r="L107" s="5"/>
      <c r="M107" s="5"/>
    </row>
    <row r="108" spans="1:14">
      <c r="A108" s="22"/>
      <c r="B108" s="22"/>
      <c r="C108" s="22"/>
      <c r="L108" s="5"/>
      <c r="M108" s="5"/>
    </row>
    <row r="109" spans="1:14" ht="15">
      <c r="E109" s="25"/>
      <c r="L109" s="30"/>
      <c r="M109" s="30"/>
      <c r="N109" s="37"/>
    </row>
    <row r="110" spans="1:14" ht="15">
      <c r="L110" s="30"/>
    </row>
    <row r="111" spans="1:14" ht="15">
      <c r="K111" s="5"/>
      <c r="L111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zest. wg. wniosków</vt:lpstr>
      <vt:lpstr>zest. rozdziałami z gr</vt:lpstr>
      <vt:lpstr>zest. rozdz. w zł</vt:lpstr>
      <vt:lpstr>zestawienie do uchwały</vt:lpstr>
      <vt:lpstr>'zest. wg. wniosków'!_GoBack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2016-05-12T10:43:15Z</cp:lastPrinted>
  <dcterms:created xsi:type="dcterms:W3CDTF">2015-09-28T10:40:06Z</dcterms:created>
  <dcterms:modified xsi:type="dcterms:W3CDTF">2016-09-08T05:42:10Z</dcterms:modified>
</cp:coreProperties>
</file>