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4880" windowHeight="8700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'Arkusz1'!$A$1:$Q$109</definedName>
  </definedNames>
  <calcPr fullCalcOnLoad="1"/>
</workbook>
</file>

<file path=xl/sharedStrings.xml><?xml version="1.0" encoding="utf-8"?>
<sst xmlns="http://schemas.openxmlformats.org/spreadsheetml/2006/main" count="121" uniqueCount="96">
  <si>
    <t>w tym:</t>
  </si>
  <si>
    <t>wydatki bieżące ogółem</t>
  </si>
  <si>
    <t>dotacje</t>
  </si>
  <si>
    <t>inne rzeczowe</t>
  </si>
  <si>
    <t>wydatki na obsługę długu</t>
  </si>
  <si>
    <t>wydatki z tyt. poręczeń i gwarancji</t>
  </si>
  <si>
    <t>wydatki majątkowe</t>
  </si>
  <si>
    <t>Dział</t>
  </si>
  <si>
    <t>rozdział</t>
  </si>
  <si>
    <t>razem</t>
  </si>
  <si>
    <t>OGÓŁEM</t>
  </si>
  <si>
    <t>010</t>
  </si>
  <si>
    <t>Rolnictwo i łowiectwo</t>
  </si>
  <si>
    <t>01010</t>
  </si>
  <si>
    <t>01030</t>
  </si>
  <si>
    <t>Izby Rolnicze</t>
  </si>
  <si>
    <t>Transport i łączność</t>
  </si>
  <si>
    <t>Drogi publiczne powiatowe</t>
  </si>
  <si>
    <t>Gospodarka mieszkaniowa</t>
  </si>
  <si>
    <t>Różne jednostki obsługi gospodarki mieszkaniowej</t>
  </si>
  <si>
    <t>Gospodarka gruntami i nieruchomościami</t>
  </si>
  <si>
    <t>Działalność usługowa</t>
  </si>
  <si>
    <t>Plany zagospodarowania przestrzennego</t>
  </si>
  <si>
    <t>Opracowania geodezyjne i kartograficzne</t>
  </si>
  <si>
    <t>Cmentarze</t>
  </si>
  <si>
    <t>Administracja publiczna</t>
  </si>
  <si>
    <t>Urzędy wojewódzkie</t>
  </si>
  <si>
    <t>Rady gmin (miast i miast na prawach powiatu)</t>
  </si>
  <si>
    <t>Urzędy gmin (miast i miast na prawach powiatu)</t>
  </si>
  <si>
    <t>Promocja jednostek samorządu terytorialnego</t>
  </si>
  <si>
    <t>Pozostała działalność</t>
  </si>
  <si>
    <t>Urzędy naczelnych organów władzy państwowej, kontroli i ochrony prawa oraz sądownictwa</t>
  </si>
  <si>
    <t xml:space="preserve">Urzędy naczelnych organów władzy państwej, kontroli i ochrony prawa </t>
  </si>
  <si>
    <t>Bezpieczeństwo publiczne i ochrona przeciwpożarowa</t>
  </si>
  <si>
    <t>Komendy wojewódzkie Policji</t>
  </si>
  <si>
    <t>Ochotnicze straże pożarne</t>
  </si>
  <si>
    <t>Dochody od osób prawnych, od osób fizycznych i innych jednostek nieposiadających osobowości prawnej oraz wydatki związane z ich poborem</t>
  </si>
  <si>
    <t>Pobór podatków, opłat i niepodatkowych należności budżetowych</t>
  </si>
  <si>
    <t>Obsługa długu publicznego</t>
  </si>
  <si>
    <t>Różne rozliczenia</t>
  </si>
  <si>
    <t>Oświata i wychowanie</t>
  </si>
  <si>
    <t>Szkoły podstawowe</t>
  </si>
  <si>
    <t>Oddziały przedszkolne w szkołach podstawowych</t>
  </si>
  <si>
    <t>Przedszkola</t>
  </si>
  <si>
    <t>Gimnazja</t>
  </si>
  <si>
    <t>Dowożenie uczniów do szkół</t>
  </si>
  <si>
    <t>Dokształcanie i doskonalenie nauczycieli</t>
  </si>
  <si>
    <t>Ochrona zdrowia</t>
  </si>
  <si>
    <t>Zwalczanie narkomanii</t>
  </si>
  <si>
    <t>Przeciwdziałanie alkoholizmowi</t>
  </si>
  <si>
    <t xml:space="preserve">Pozostała działalność </t>
  </si>
  <si>
    <t>Pomoc społeczna</t>
  </si>
  <si>
    <t>Domy pomocy społecznej</t>
  </si>
  <si>
    <t>Ośrodki wsparcia</t>
  </si>
  <si>
    <t>Świadczenia rodzinne zaliczki alimentacyjne oraz składki na ubezpieczenia emerytalne i rentowe z ubezpieczenia społecznego</t>
  </si>
  <si>
    <t>Składki na ubezp. zdrowotne opłacane za osoby pobierające niektóre świadczenia z pomocy społecznej oraz niektóre świadczenia rodzinne</t>
  </si>
  <si>
    <t>Zasiłki i pomoc w naturze oraz składki na ubezpieczenia emerytalne i rentowe</t>
  </si>
  <si>
    <t>Dodatki mieszkaniowe</t>
  </si>
  <si>
    <t>Ośrodki pomocy społecznej</t>
  </si>
  <si>
    <t>Usługi opiekuńcze i specjalistyczne usługi opiekuńcze</t>
  </si>
  <si>
    <t>Pozostałe zadania w zakresie polityki społecznej</t>
  </si>
  <si>
    <t>Rehabilitacja zawodowa i społeczna osób niepełnosprawnych</t>
  </si>
  <si>
    <t>Edukacyjna opieka wychowawcza</t>
  </si>
  <si>
    <t>Świetlice szkolne</t>
  </si>
  <si>
    <t>Pomoc materialna dla uczniów</t>
  </si>
  <si>
    <t>Szkolne schroniska młodzieżowe</t>
  </si>
  <si>
    <t>Gospodarka komunalna i ochrona środowiska</t>
  </si>
  <si>
    <t>Oczyszczanie miast i wsi</t>
  </si>
  <si>
    <t>Schroniska dla zwierząt</t>
  </si>
  <si>
    <t>Oświetlenie ulic, placów i dróg</t>
  </si>
  <si>
    <t>Wpływy i wydatki związane z gromadzeniem środków z opłat i kar za korzystanie ze środowiska</t>
  </si>
  <si>
    <t>Wpływy i wydatki związane z gromadzeniem środków z opłat produktowych</t>
  </si>
  <si>
    <t>Kultura i ochrona dziedzictwa narodowego</t>
  </si>
  <si>
    <t>Pozostałe zadania w zakresie kultury</t>
  </si>
  <si>
    <t>Domy i ośrodki kultury, świetlice i kluby</t>
  </si>
  <si>
    <t>Biblioteki</t>
  </si>
  <si>
    <t>Kultura fizyczna i sport</t>
  </si>
  <si>
    <t>Obiekty sportowe</t>
  </si>
  <si>
    <t>Zadania w zakresie kultury fizycznej i sportu</t>
  </si>
  <si>
    <t>Nazwa</t>
  </si>
  <si>
    <t>Plan na 2007 r.</t>
  </si>
  <si>
    <t>Zmiana</t>
  </si>
  <si>
    <t>Plan po zmianach</t>
  </si>
  <si>
    <t>Wydatki budżetu gminy na 2007 r.</t>
  </si>
  <si>
    <t>wynagrodzenia i pochodne</t>
  </si>
  <si>
    <t>Drogi publiczne gminne</t>
  </si>
  <si>
    <t>Gospodarka odpadami</t>
  </si>
  <si>
    <t>Infrastruktura wodociągowa i sanitacyjna wsi</t>
  </si>
  <si>
    <t>Obsługa papierów wartościowych, kredytów i pożyczek jednostek samorządu terytorialnego w tym odsetki od pożyczek i kredytów - 181.252zł;</t>
  </si>
  <si>
    <t>Wybory do rad gmin, rad powiatów i sejmikow województw, wybory wójtów, burmistrzów i prezydentów miast oraz referenda gminne, powiatowe i wojewódzkie</t>
  </si>
  <si>
    <t>01095</t>
  </si>
  <si>
    <t>związane z programami wieloletnimi</t>
  </si>
  <si>
    <t>Pozstała działalność</t>
  </si>
  <si>
    <t>Rezerwy ogólne i celowe w tym: rezerwa ogólna 40.000 zł rezerwa celowa 50 000zł</t>
  </si>
  <si>
    <t>Drogi publiczne wojewódzkie</t>
  </si>
  <si>
    <t xml:space="preserve">Załącznik nr 2 do Uchwały Rady Gminy Kwidzyn Nr X /57 /07 z dnia  7 września 2007r.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</si>
</sst>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</numFmts>
  <fonts count="12">
    <font>
      <sz val="12"/>
      <name val="Times New Roman"/>
      <family val="0"/>
    </font>
    <font>
      <b/>
      <sz val="12"/>
      <name val="Times New Roman"/>
      <family val="1"/>
    </font>
    <font>
      <b/>
      <sz val="13"/>
      <name val="Times New Roman"/>
      <family val="1"/>
    </font>
    <font>
      <sz val="8"/>
      <name val="Times New Roman"/>
      <family val="0"/>
    </font>
    <font>
      <sz val="10"/>
      <name val="Times New Roman"/>
      <family val="1"/>
    </font>
    <font>
      <b/>
      <u val="single"/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67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6" fillId="0" borderId="1" xfId="0" applyNumberFormat="1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3" fontId="6" fillId="0" borderId="1" xfId="0" applyNumberFormat="1" applyFont="1" applyFill="1" applyBorder="1" applyAlignment="1">
      <alignment horizontal="right" vertical="top"/>
    </xf>
    <xf numFmtId="3" fontId="4" fillId="0" borderId="2" xfId="0" applyNumberFormat="1" applyFont="1" applyFill="1" applyBorder="1" applyAlignment="1">
      <alignment horizontal="right" vertical="top"/>
    </xf>
    <xf numFmtId="0" fontId="9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3" fontId="4" fillId="0" borderId="5" xfId="0" applyNumberFormat="1" applyFont="1" applyFill="1" applyBorder="1" applyAlignment="1">
      <alignment horizontal="right" vertical="top"/>
    </xf>
    <xf numFmtId="0" fontId="4" fillId="0" borderId="5" xfId="0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horizontal="right" vertical="top"/>
    </xf>
    <xf numFmtId="0" fontId="4" fillId="0" borderId="7" xfId="0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horizontal="right" vertical="top"/>
    </xf>
    <xf numFmtId="3" fontId="6" fillId="0" borderId="2" xfId="0" applyNumberFormat="1" applyFont="1" applyFill="1" applyBorder="1" applyAlignment="1">
      <alignment horizontal="right" vertical="top"/>
    </xf>
    <xf numFmtId="0" fontId="7" fillId="0" borderId="4" xfId="0" applyFont="1" applyFill="1" applyBorder="1" applyAlignment="1">
      <alignment vertical="center" wrapText="1"/>
    </xf>
    <xf numFmtId="3" fontId="6" fillId="0" borderId="8" xfId="0" applyNumberFormat="1" applyFont="1" applyFill="1" applyBorder="1" applyAlignment="1">
      <alignment horizontal="right" vertical="top"/>
    </xf>
    <xf numFmtId="3" fontId="6" fillId="0" borderId="9" xfId="0" applyNumberFormat="1" applyFont="1" applyFill="1" applyBorder="1" applyAlignment="1">
      <alignment vertical="top"/>
    </xf>
    <xf numFmtId="3" fontId="6" fillId="0" borderId="8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/>
    </xf>
    <xf numFmtId="0" fontId="1" fillId="0" borderId="0" xfId="0" applyFont="1" applyFill="1" applyAlignment="1">
      <alignment vertical="top"/>
    </xf>
    <xf numFmtId="0" fontId="0" fillId="0" borderId="0" xfId="0" applyFont="1" applyFill="1" applyAlignment="1">
      <alignment vertical="top"/>
    </xf>
    <xf numFmtId="3" fontId="6" fillId="0" borderId="13" xfId="0" applyNumberFormat="1" applyFont="1" applyFill="1" applyBorder="1" applyAlignment="1">
      <alignment horizontal="right" vertical="top"/>
    </xf>
    <xf numFmtId="3" fontId="6" fillId="0" borderId="5" xfId="0" applyNumberFormat="1" applyFont="1" applyFill="1" applyBorder="1" applyAlignment="1">
      <alignment horizontal="right" vertical="top"/>
    </xf>
    <xf numFmtId="3" fontId="4" fillId="0" borderId="14" xfId="0" applyNumberFormat="1" applyFont="1" applyFill="1" applyBorder="1" applyAlignment="1">
      <alignment horizontal="right" vertical="top"/>
    </xf>
    <xf numFmtId="3" fontId="4" fillId="0" borderId="13" xfId="0" applyNumberFormat="1" applyFont="1" applyFill="1" applyBorder="1" applyAlignment="1">
      <alignment horizontal="right" vertical="top"/>
    </xf>
    <xf numFmtId="0" fontId="6" fillId="0" borderId="5" xfId="0" applyFont="1" applyFill="1" applyBorder="1" applyAlignment="1">
      <alignment horizontal="right" vertical="top"/>
    </xf>
    <xf numFmtId="0" fontId="6" fillId="0" borderId="7" xfId="0" applyFont="1" applyFill="1" applyBorder="1" applyAlignment="1">
      <alignment horizontal="right" vertical="top"/>
    </xf>
    <xf numFmtId="0" fontId="6" fillId="0" borderId="0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vertical="center" wrapText="1"/>
    </xf>
    <xf numFmtId="3" fontId="6" fillId="0" borderId="0" xfId="0" applyNumberFormat="1" applyFont="1" applyFill="1" applyBorder="1" applyAlignment="1">
      <alignment horizontal="right" vertical="top"/>
    </xf>
    <xf numFmtId="3" fontId="6" fillId="0" borderId="0" xfId="0" applyNumberFormat="1" applyFont="1" applyFill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vertical="center" wrapText="1"/>
    </xf>
    <xf numFmtId="3" fontId="4" fillId="0" borderId="0" xfId="0" applyNumberFormat="1" applyFont="1" applyFill="1" applyBorder="1" applyAlignment="1">
      <alignment horizontal="right" vertical="top"/>
    </xf>
    <xf numFmtId="3" fontId="4" fillId="0" borderId="0" xfId="0" applyNumberFormat="1" applyFont="1" applyFill="1" applyBorder="1" applyAlignment="1">
      <alignment vertical="top"/>
    </xf>
    <xf numFmtId="0" fontId="4" fillId="0" borderId="0" xfId="0" applyFont="1" applyFill="1" applyBorder="1" applyAlignment="1">
      <alignment horizontal="right" vertical="top"/>
    </xf>
    <xf numFmtId="0" fontId="7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top"/>
    </xf>
    <xf numFmtId="0" fontId="0" fillId="0" borderId="0" xfId="0" applyFont="1" applyFill="1" applyBorder="1" applyAlignment="1">
      <alignment horizontal="right" vertical="top"/>
    </xf>
    <xf numFmtId="0" fontId="1" fillId="0" borderId="0" xfId="0" applyFont="1" applyFill="1" applyBorder="1" applyAlignment="1">
      <alignment vertical="top"/>
    </xf>
    <xf numFmtId="0" fontId="0" fillId="0" borderId="0" xfId="0" applyFont="1" applyFill="1" applyBorder="1" applyAlignment="1">
      <alignment vertical="top"/>
    </xf>
    <xf numFmtId="0" fontId="4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/>
    </xf>
    <xf numFmtId="0" fontId="8" fillId="0" borderId="11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right" vertical="top"/>
    </xf>
    <xf numFmtId="0" fontId="4" fillId="0" borderId="18" xfId="0" applyFont="1" applyFill="1" applyBorder="1" applyAlignment="1">
      <alignment horizontal="right" vertical="top"/>
    </xf>
    <xf numFmtId="0" fontId="6" fillId="0" borderId="18" xfId="0" applyFont="1" applyFill="1" applyBorder="1" applyAlignment="1">
      <alignment horizontal="right" vertical="top"/>
    </xf>
    <xf numFmtId="3" fontId="4" fillId="0" borderId="18" xfId="0" applyNumberFormat="1" applyFont="1" applyFill="1" applyBorder="1" applyAlignment="1">
      <alignment horizontal="right" vertical="top"/>
    </xf>
    <xf numFmtId="3" fontId="4" fillId="0" borderId="19" xfId="0" applyNumberFormat="1" applyFont="1" applyFill="1" applyBorder="1" applyAlignment="1">
      <alignment horizontal="right" vertical="top"/>
    </xf>
    <xf numFmtId="0" fontId="4" fillId="0" borderId="19" xfId="0" applyFont="1" applyFill="1" applyBorder="1" applyAlignment="1">
      <alignment horizontal="right" vertical="top"/>
    </xf>
    <xf numFmtId="0" fontId="4" fillId="0" borderId="20" xfId="0" applyFont="1" applyFill="1" applyBorder="1" applyAlignment="1">
      <alignment horizontal="right" vertical="top"/>
    </xf>
    <xf numFmtId="0" fontId="9" fillId="0" borderId="19" xfId="0" applyFont="1" applyFill="1" applyBorder="1" applyAlignment="1">
      <alignment vertical="center"/>
    </xf>
    <xf numFmtId="3" fontId="6" fillId="0" borderId="19" xfId="0" applyNumberFormat="1" applyFont="1" applyFill="1" applyBorder="1" applyAlignment="1">
      <alignment horizontal="right" vertical="top"/>
    </xf>
    <xf numFmtId="49" fontId="6" fillId="0" borderId="21" xfId="0" applyNumberFormat="1" applyFont="1" applyFill="1" applyBorder="1" applyAlignment="1">
      <alignment horizontal="center" vertical="top"/>
    </xf>
    <xf numFmtId="0" fontId="6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 vertical="top"/>
    </xf>
    <xf numFmtId="0" fontId="4" fillId="0" borderId="21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 vertical="top"/>
    </xf>
    <xf numFmtId="0" fontId="4" fillId="0" borderId="16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/>
    </xf>
    <xf numFmtId="0" fontId="6" fillId="0" borderId="23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 vertical="top"/>
    </xf>
    <xf numFmtId="0" fontId="9" fillId="0" borderId="19" xfId="0" applyFont="1" applyFill="1" applyBorder="1" applyAlignment="1">
      <alignment vertical="center" wrapText="1"/>
    </xf>
    <xf numFmtId="0" fontId="4" fillId="0" borderId="19" xfId="0" applyFont="1" applyFill="1" applyBorder="1" applyAlignment="1">
      <alignment horizontal="center"/>
    </xf>
    <xf numFmtId="0" fontId="6" fillId="0" borderId="10" xfId="0" applyFont="1" applyFill="1" applyBorder="1" applyAlignment="1">
      <alignment vertical="top"/>
    </xf>
    <xf numFmtId="0" fontId="6" fillId="0" borderId="22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top"/>
    </xf>
    <xf numFmtId="3" fontId="4" fillId="0" borderId="19" xfId="0" applyNumberFormat="1" applyFont="1" applyFill="1" applyBorder="1" applyAlignment="1">
      <alignment vertical="top"/>
    </xf>
    <xf numFmtId="0" fontId="6" fillId="0" borderId="19" xfId="0" applyFont="1" applyFill="1" applyBorder="1" applyAlignment="1">
      <alignment horizontal="right" vertical="top"/>
    </xf>
    <xf numFmtId="3" fontId="6" fillId="0" borderId="24" xfId="0" applyNumberFormat="1" applyFont="1" applyFill="1" applyBorder="1" applyAlignment="1">
      <alignment horizontal="right" vertical="top"/>
    </xf>
    <xf numFmtId="3" fontId="4" fillId="0" borderId="20" xfId="0" applyNumberFormat="1" applyFont="1" applyFill="1" applyBorder="1" applyAlignment="1">
      <alignment horizontal="right" vertical="top"/>
    </xf>
    <xf numFmtId="3" fontId="6" fillId="0" borderId="17" xfId="0" applyNumberFormat="1" applyFont="1" applyFill="1" applyBorder="1" applyAlignment="1">
      <alignment horizontal="right" vertical="top"/>
    </xf>
    <xf numFmtId="0" fontId="4" fillId="0" borderId="14" xfId="0" applyFont="1" applyFill="1" applyBorder="1" applyAlignment="1">
      <alignment horizontal="right" vertical="top"/>
    </xf>
    <xf numFmtId="49" fontId="4" fillId="0" borderId="25" xfId="0" applyNumberFormat="1" applyFont="1" applyFill="1" applyBorder="1" applyAlignment="1">
      <alignment horizontal="center" vertical="top" wrapText="1"/>
    </xf>
    <xf numFmtId="0" fontId="9" fillId="0" borderId="5" xfId="0" applyFont="1" applyFill="1" applyBorder="1" applyAlignment="1">
      <alignment vertical="center" wrapText="1"/>
    </xf>
    <xf numFmtId="3" fontId="4" fillId="0" borderId="5" xfId="0" applyNumberFormat="1" applyFont="1" applyFill="1" applyBorder="1" applyAlignment="1">
      <alignment vertical="top"/>
    </xf>
    <xf numFmtId="0" fontId="9" fillId="0" borderId="5" xfId="0" applyFont="1" applyFill="1" applyBorder="1" applyAlignment="1">
      <alignment vertic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 vertical="top"/>
    </xf>
    <xf numFmtId="0" fontId="9" fillId="0" borderId="14" xfId="0" applyFont="1" applyFill="1" applyBorder="1" applyAlignment="1">
      <alignment vertical="center" wrapText="1"/>
    </xf>
    <xf numFmtId="0" fontId="9" fillId="0" borderId="14" xfId="0" applyFont="1" applyFill="1" applyBorder="1" applyAlignment="1">
      <alignment vertical="center"/>
    </xf>
    <xf numFmtId="0" fontId="4" fillId="0" borderId="25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  <xf numFmtId="0" fontId="4" fillId="0" borderId="26" xfId="0" applyFont="1" applyFill="1" applyBorder="1" applyAlignment="1">
      <alignment horizontal="center" vertical="top"/>
    </xf>
    <xf numFmtId="0" fontId="4" fillId="0" borderId="28" xfId="0" applyFont="1" applyFill="1" applyBorder="1" applyAlignment="1">
      <alignment horizontal="center"/>
    </xf>
    <xf numFmtId="3" fontId="6" fillId="0" borderId="4" xfId="0" applyNumberFormat="1" applyFont="1" applyFill="1" applyBorder="1" applyAlignment="1">
      <alignment horizontal="right" vertical="top"/>
    </xf>
    <xf numFmtId="3" fontId="6" fillId="0" borderId="14" xfId="0" applyNumberFormat="1" applyFont="1" applyFill="1" applyBorder="1" applyAlignment="1">
      <alignment horizontal="right" vertical="top"/>
    </xf>
    <xf numFmtId="3" fontId="4" fillId="0" borderId="6" xfId="0" applyNumberFormat="1" applyFont="1" applyFill="1" applyBorder="1" applyAlignment="1">
      <alignment vertical="top"/>
    </xf>
    <xf numFmtId="3" fontId="4" fillId="0" borderId="14" xfId="0" applyNumberFormat="1" applyFont="1" applyFill="1" applyBorder="1" applyAlignment="1">
      <alignment vertical="top"/>
    </xf>
    <xf numFmtId="0" fontId="9" fillId="0" borderId="7" xfId="0" applyFont="1" applyFill="1" applyBorder="1" applyAlignment="1">
      <alignment vertical="center"/>
    </xf>
    <xf numFmtId="0" fontId="7" fillId="0" borderId="30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vertical="center"/>
    </xf>
    <xf numFmtId="3" fontId="4" fillId="0" borderId="3" xfId="0" applyNumberFormat="1" applyFont="1" applyFill="1" applyBorder="1" applyAlignment="1">
      <alignment horizontal="right" vertical="top"/>
    </xf>
    <xf numFmtId="3" fontId="6" fillId="0" borderId="31" xfId="0" applyNumberFormat="1" applyFont="1" applyFill="1" applyBorder="1" applyAlignment="1">
      <alignment vertical="top"/>
    </xf>
    <xf numFmtId="3" fontId="6" fillId="0" borderId="31" xfId="0" applyNumberFormat="1" applyFont="1" applyFill="1" applyBorder="1" applyAlignment="1">
      <alignment horizontal="right" vertical="top"/>
    </xf>
    <xf numFmtId="3" fontId="4" fillId="0" borderId="7" xfId="0" applyNumberFormat="1" applyFont="1" applyFill="1" applyBorder="1" applyAlignment="1">
      <alignment vertical="top"/>
    </xf>
    <xf numFmtId="0" fontId="4" fillId="0" borderId="3" xfId="0" applyFont="1" applyFill="1" applyBorder="1" applyAlignment="1">
      <alignment horizontal="right" vertical="top"/>
    </xf>
    <xf numFmtId="3" fontId="6" fillId="0" borderId="13" xfId="0" applyNumberFormat="1" applyFont="1" applyFill="1" applyBorder="1" applyAlignment="1">
      <alignment vertical="top"/>
    </xf>
    <xf numFmtId="0" fontId="4" fillId="0" borderId="13" xfId="0" applyFont="1" applyFill="1" applyBorder="1" applyAlignment="1">
      <alignment horizontal="right" vertical="top"/>
    </xf>
    <xf numFmtId="0" fontId="4" fillId="0" borderId="32" xfId="0" applyFont="1" applyFill="1" applyBorder="1" applyAlignment="1">
      <alignment horizontal="right" vertical="top"/>
    </xf>
    <xf numFmtId="3" fontId="4" fillId="0" borderId="32" xfId="0" applyNumberFormat="1" applyFont="1" applyFill="1" applyBorder="1" applyAlignment="1">
      <alignment horizontal="right" vertical="top"/>
    </xf>
    <xf numFmtId="3" fontId="6" fillId="0" borderId="2" xfId="0" applyNumberFormat="1" applyFont="1" applyFill="1" applyBorder="1" applyAlignment="1">
      <alignment vertical="top"/>
    </xf>
    <xf numFmtId="0" fontId="4" fillId="0" borderId="33" xfId="0" applyFont="1" applyFill="1" applyBorder="1" applyAlignment="1">
      <alignment horizontal="right" vertical="top"/>
    </xf>
    <xf numFmtId="0" fontId="4" fillId="0" borderId="34" xfId="0" applyFont="1" applyFill="1" applyBorder="1" applyAlignment="1">
      <alignment horizontal="right" vertical="top"/>
    </xf>
    <xf numFmtId="3" fontId="6" fillId="0" borderId="35" xfId="0" applyNumberFormat="1" applyFont="1" applyFill="1" applyBorder="1" applyAlignment="1">
      <alignment horizontal="right" vertical="top"/>
    </xf>
    <xf numFmtId="3" fontId="6" fillId="0" borderId="36" xfId="0" applyNumberFormat="1" applyFont="1" applyFill="1" applyBorder="1" applyAlignment="1">
      <alignment horizontal="right" vertical="top"/>
    </xf>
    <xf numFmtId="0" fontId="4" fillId="0" borderId="37" xfId="0" applyFont="1" applyFill="1" applyBorder="1" applyAlignment="1">
      <alignment horizontal="right" vertical="top"/>
    </xf>
    <xf numFmtId="3" fontId="4" fillId="0" borderId="37" xfId="0" applyNumberFormat="1" applyFont="1" applyFill="1" applyBorder="1" applyAlignment="1">
      <alignment horizontal="right" vertical="top"/>
    </xf>
    <xf numFmtId="0" fontId="4" fillId="0" borderId="38" xfId="0" applyFont="1" applyFill="1" applyBorder="1" applyAlignment="1">
      <alignment horizontal="right" vertical="top"/>
    </xf>
    <xf numFmtId="0" fontId="4" fillId="0" borderId="39" xfId="0" applyFont="1" applyFill="1" applyBorder="1" applyAlignment="1">
      <alignment horizontal="right" vertical="top"/>
    </xf>
    <xf numFmtId="0" fontId="4" fillId="0" borderId="40" xfId="0" applyFont="1" applyFill="1" applyBorder="1" applyAlignment="1">
      <alignment horizontal="right" vertical="top"/>
    </xf>
    <xf numFmtId="0" fontId="6" fillId="0" borderId="41" xfId="0" applyFont="1" applyFill="1" applyBorder="1" applyAlignment="1">
      <alignment horizontal="right" vertical="top"/>
    </xf>
    <xf numFmtId="0" fontId="4" fillId="0" borderId="42" xfId="0" applyFont="1" applyFill="1" applyBorder="1" applyAlignment="1">
      <alignment horizontal="right" vertical="top"/>
    </xf>
    <xf numFmtId="3" fontId="4" fillId="0" borderId="42" xfId="0" applyNumberFormat="1" applyFont="1" applyFill="1" applyBorder="1" applyAlignment="1">
      <alignment horizontal="right" vertical="top"/>
    </xf>
    <xf numFmtId="3" fontId="4" fillId="0" borderId="39" xfId="0" applyNumberFormat="1" applyFont="1" applyFill="1" applyBorder="1" applyAlignment="1">
      <alignment horizontal="right" vertical="top"/>
    </xf>
    <xf numFmtId="3" fontId="6" fillId="0" borderId="43" xfId="0" applyNumberFormat="1" applyFont="1" applyFill="1" applyBorder="1" applyAlignment="1">
      <alignment horizontal="right" vertical="top"/>
    </xf>
    <xf numFmtId="3" fontId="6" fillId="0" borderId="42" xfId="0" applyNumberFormat="1" applyFont="1" applyFill="1" applyBorder="1" applyAlignment="1">
      <alignment horizontal="right" vertical="top"/>
    </xf>
    <xf numFmtId="0" fontId="4" fillId="0" borderId="6" xfId="0" applyFont="1" applyFill="1" applyBorder="1" applyAlignment="1">
      <alignment horizontal="right" vertical="top"/>
    </xf>
    <xf numFmtId="0" fontId="6" fillId="0" borderId="42" xfId="0" applyFont="1" applyFill="1" applyBorder="1" applyAlignment="1">
      <alignment horizontal="right" vertical="top"/>
    </xf>
    <xf numFmtId="0" fontId="7" fillId="0" borderId="8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vertical="center" wrapText="1"/>
    </xf>
    <xf numFmtId="0" fontId="7" fillId="0" borderId="8" xfId="0" applyFont="1" applyFill="1" applyBorder="1" applyAlignment="1">
      <alignment vertical="center"/>
    </xf>
    <xf numFmtId="0" fontId="6" fillId="0" borderId="44" xfId="0" applyFont="1" applyFill="1" applyBorder="1" applyAlignment="1">
      <alignment horizontal="right" vertical="top"/>
    </xf>
    <xf numFmtId="0" fontId="6" fillId="0" borderId="40" xfId="0" applyFont="1" applyFill="1" applyBorder="1" applyAlignment="1">
      <alignment horizontal="right" vertical="top"/>
    </xf>
    <xf numFmtId="0" fontId="6" fillId="0" borderId="45" xfId="0" applyFont="1" applyFill="1" applyBorder="1" applyAlignment="1">
      <alignment horizontal="right" vertical="top"/>
    </xf>
    <xf numFmtId="3" fontId="4" fillId="0" borderId="3" xfId="0" applyNumberFormat="1" applyFont="1" applyFill="1" applyBorder="1" applyAlignment="1">
      <alignment vertical="top"/>
    </xf>
    <xf numFmtId="0" fontId="4" fillId="0" borderId="7" xfId="0" applyFont="1" applyFill="1" applyBorder="1" applyAlignment="1">
      <alignment vertical="top"/>
    </xf>
    <xf numFmtId="0" fontId="4" fillId="0" borderId="46" xfId="0" applyFont="1" applyFill="1" applyBorder="1" applyAlignment="1">
      <alignment/>
    </xf>
    <xf numFmtId="0" fontId="6" fillId="0" borderId="47" xfId="0" applyFont="1" applyFill="1" applyBorder="1" applyAlignment="1">
      <alignment horizontal="center" vertical="top"/>
    </xf>
    <xf numFmtId="3" fontId="6" fillId="0" borderId="48" xfId="0" applyNumberFormat="1" applyFont="1" applyFill="1" applyBorder="1" applyAlignment="1">
      <alignment horizontal="right" vertical="top"/>
    </xf>
    <xf numFmtId="3" fontId="6" fillId="0" borderId="49" xfId="0" applyNumberFormat="1" applyFont="1" applyFill="1" applyBorder="1" applyAlignment="1">
      <alignment horizontal="right" vertical="top"/>
    </xf>
    <xf numFmtId="0" fontId="6" fillId="0" borderId="13" xfId="0" applyFont="1" applyFill="1" applyBorder="1" applyAlignment="1">
      <alignment horizontal="right" vertical="top"/>
    </xf>
    <xf numFmtId="0" fontId="6" fillId="0" borderId="14" xfId="0" applyFont="1" applyFill="1" applyBorder="1" applyAlignment="1">
      <alignment horizontal="right" vertical="top"/>
    </xf>
    <xf numFmtId="3" fontId="4" fillId="0" borderId="38" xfId="0" applyNumberFormat="1" applyFont="1" applyFill="1" applyBorder="1" applyAlignment="1">
      <alignment horizontal="right" vertical="top"/>
    </xf>
    <xf numFmtId="0" fontId="4" fillId="0" borderId="41" xfId="0" applyFont="1" applyFill="1" applyBorder="1" applyAlignment="1">
      <alignment horizontal="right" vertical="top"/>
    </xf>
    <xf numFmtId="3" fontId="4" fillId="0" borderId="32" xfId="0" applyNumberFormat="1" applyFont="1" applyFill="1" applyBorder="1" applyAlignment="1">
      <alignment vertical="top"/>
    </xf>
    <xf numFmtId="0" fontId="9" fillId="0" borderId="7" xfId="0" applyFont="1" applyFill="1" applyBorder="1" applyAlignment="1">
      <alignment vertical="center" wrapText="1"/>
    </xf>
    <xf numFmtId="0" fontId="6" fillId="0" borderId="47" xfId="0" applyFont="1" applyFill="1" applyBorder="1" applyAlignment="1">
      <alignment horizontal="center"/>
    </xf>
    <xf numFmtId="3" fontId="6" fillId="0" borderId="30" xfId="0" applyNumberFormat="1" applyFont="1" applyFill="1" applyBorder="1" applyAlignment="1">
      <alignment horizontal="right" vertical="top"/>
    </xf>
    <xf numFmtId="0" fontId="6" fillId="0" borderId="50" xfId="0" applyFont="1" applyFill="1" applyBorder="1" applyAlignment="1">
      <alignment horizontal="center" vertical="top"/>
    </xf>
    <xf numFmtId="3" fontId="4" fillId="0" borderId="41" xfId="0" applyNumberFormat="1" applyFont="1" applyFill="1" applyBorder="1" applyAlignment="1">
      <alignment horizontal="right" vertical="top"/>
    </xf>
    <xf numFmtId="3" fontId="6" fillId="0" borderId="51" xfId="0" applyNumberFormat="1" applyFont="1" applyFill="1" applyBorder="1" applyAlignment="1">
      <alignment horizontal="right" vertical="top"/>
    </xf>
    <xf numFmtId="0" fontId="6" fillId="0" borderId="8" xfId="0" applyFont="1" applyFill="1" applyBorder="1" applyAlignment="1">
      <alignment horizontal="right" vertical="top"/>
    </xf>
    <xf numFmtId="0" fontId="4" fillId="0" borderId="46" xfId="0" applyFont="1" applyFill="1" applyBorder="1" applyAlignment="1">
      <alignment horizontal="center"/>
    </xf>
    <xf numFmtId="3" fontId="6" fillId="0" borderId="45" xfId="0" applyNumberFormat="1" applyFont="1" applyFill="1" applyBorder="1" applyAlignment="1">
      <alignment horizontal="right" vertical="top"/>
    </xf>
    <xf numFmtId="0" fontId="6" fillId="0" borderId="38" xfId="0" applyFont="1" applyFill="1" applyBorder="1" applyAlignment="1">
      <alignment horizontal="right" vertical="top"/>
    </xf>
    <xf numFmtId="3" fontId="6" fillId="0" borderId="52" xfId="0" applyNumberFormat="1" applyFont="1" applyFill="1" applyBorder="1" applyAlignment="1">
      <alignment horizontal="right" vertical="top"/>
    </xf>
    <xf numFmtId="3" fontId="6" fillId="0" borderId="53" xfId="0" applyNumberFormat="1" applyFont="1" applyFill="1" applyBorder="1" applyAlignment="1">
      <alignment horizontal="right" vertical="top"/>
    </xf>
    <xf numFmtId="3" fontId="4" fillId="0" borderId="54" xfId="0" applyNumberFormat="1" applyFont="1" applyFill="1" applyBorder="1" applyAlignment="1">
      <alignment horizontal="right" vertical="top"/>
    </xf>
    <xf numFmtId="0" fontId="4" fillId="0" borderId="55" xfId="0" applyFont="1" applyFill="1" applyBorder="1" applyAlignment="1">
      <alignment horizontal="right" vertical="top"/>
    </xf>
    <xf numFmtId="0" fontId="3" fillId="0" borderId="22" xfId="0" applyFont="1" applyFill="1" applyBorder="1" applyAlignment="1">
      <alignment horizontal="center" vertical="top" wrapText="1"/>
    </xf>
    <xf numFmtId="3" fontId="6" fillId="0" borderId="18" xfId="0" applyNumberFormat="1" applyFont="1" applyFill="1" applyBorder="1" applyAlignment="1">
      <alignment vertical="top"/>
    </xf>
    <xf numFmtId="3" fontId="4" fillId="0" borderId="40" xfId="0" applyNumberFormat="1" applyFont="1" applyFill="1" applyBorder="1" applyAlignment="1">
      <alignment horizontal="right" vertical="top"/>
    </xf>
    <xf numFmtId="3" fontId="4" fillId="0" borderId="56" xfId="0" applyNumberFormat="1" applyFont="1" applyFill="1" applyBorder="1" applyAlignment="1">
      <alignment vertical="top"/>
    </xf>
    <xf numFmtId="0" fontId="9" fillId="0" borderId="5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left" vertical="center"/>
    </xf>
    <xf numFmtId="0" fontId="6" fillId="0" borderId="53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/>
    </xf>
    <xf numFmtId="3" fontId="6" fillId="0" borderId="35" xfId="0" applyNumberFormat="1" applyFont="1" applyFill="1" applyBorder="1" applyAlignment="1">
      <alignment vertical="top"/>
    </xf>
    <xf numFmtId="3" fontId="6" fillId="0" borderId="4" xfId="0" applyNumberFormat="1" applyFont="1" applyFill="1" applyBorder="1" applyAlignment="1">
      <alignment vertical="top"/>
    </xf>
    <xf numFmtId="3" fontId="4" fillId="0" borderId="58" xfId="0" applyNumberFormat="1" applyFont="1" applyFill="1" applyBorder="1" applyAlignment="1">
      <alignment horizontal="right" vertical="top"/>
    </xf>
    <xf numFmtId="3" fontId="4" fillId="0" borderId="13" xfId="0" applyNumberFormat="1" applyFont="1" applyFill="1" applyBorder="1" applyAlignment="1">
      <alignment vertical="top"/>
    </xf>
    <xf numFmtId="0" fontId="4" fillId="0" borderId="58" xfId="0" applyFont="1" applyFill="1" applyBorder="1" applyAlignment="1">
      <alignment horizontal="right" vertical="top"/>
    </xf>
    <xf numFmtId="0" fontId="4" fillId="0" borderId="56" xfId="0" applyFont="1" applyFill="1" applyBorder="1" applyAlignment="1">
      <alignment/>
    </xf>
    <xf numFmtId="49" fontId="4" fillId="0" borderId="26" xfId="0" applyNumberFormat="1" applyFont="1" applyFill="1" applyBorder="1" applyAlignment="1">
      <alignment horizontal="center"/>
    </xf>
    <xf numFmtId="0" fontId="4" fillId="0" borderId="41" xfId="0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7" xfId="0" applyFont="1" applyFill="1" applyBorder="1" applyAlignment="1">
      <alignment/>
    </xf>
    <xf numFmtId="49" fontId="4" fillId="0" borderId="59" xfId="0" applyNumberFormat="1" applyFont="1" applyFill="1" applyBorder="1" applyAlignment="1">
      <alignment horizontal="center"/>
    </xf>
    <xf numFmtId="0" fontId="4" fillId="0" borderId="60" xfId="0" applyFont="1" applyFill="1" applyBorder="1" applyAlignment="1">
      <alignment horizontal="center" vertical="top"/>
    </xf>
    <xf numFmtId="3" fontId="4" fillId="0" borderId="33" xfId="0" applyNumberFormat="1" applyFont="1" applyFill="1" applyBorder="1" applyAlignment="1">
      <alignment horizontal="right" vertical="top"/>
    </xf>
    <xf numFmtId="0" fontId="6" fillId="0" borderId="61" xfId="0" applyFont="1" applyFill="1" applyBorder="1" applyAlignment="1">
      <alignment horizontal="center"/>
    </xf>
    <xf numFmtId="0" fontId="9" fillId="0" borderId="62" xfId="0" applyFont="1" applyFill="1" applyBorder="1" applyAlignment="1">
      <alignment vertical="center" wrapText="1"/>
    </xf>
    <xf numFmtId="3" fontId="4" fillId="0" borderId="63" xfId="0" applyNumberFormat="1" applyFont="1" applyFill="1" applyBorder="1" applyAlignment="1">
      <alignment horizontal="right" vertical="top"/>
    </xf>
    <xf numFmtId="0" fontId="4" fillId="0" borderId="62" xfId="0" applyFont="1" applyFill="1" applyBorder="1" applyAlignment="1">
      <alignment horizontal="right" vertical="top"/>
    </xf>
    <xf numFmtId="0" fontId="4" fillId="0" borderId="63" xfId="0" applyFont="1" applyFill="1" applyBorder="1" applyAlignment="1">
      <alignment horizontal="right" vertical="top"/>
    </xf>
    <xf numFmtId="3" fontId="10" fillId="0" borderId="6" xfId="0" applyNumberFormat="1" applyFont="1" applyFill="1" applyBorder="1" applyAlignment="1">
      <alignment horizontal="right" vertical="top"/>
    </xf>
    <xf numFmtId="0" fontId="8" fillId="0" borderId="11" xfId="0" applyFont="1" applyFill="1" applyBorder="1" applyAlignment="1">
      <alignment horizontal="center" vertical="center" wrapText="1"/>
    </xf>
    <xf numFmtId="0" fontId="4" fillId="0" borderId="64" xfId="0" applyFont="1" applyFill="1" applyBorder="1" applyAlignment="1">
      <alignment horizontal="center"/>
    </xf>
    <xf numFmtId="0" fontId="9" fillId="0" borderId="1" xfId="0" applyFont="1" applyFill="1" applyBorder="1" applyAlignment="1">
      <alignment vertical="center"/>
    </xf>
    <xf numFmtId="3" fontId="4" fillId="0" borderId="1" xfId="0" applyNumberFormat="1" applyFont="1" applyFill="1" applyBorder="1" applyAlignment="1">
      <alignment horizontal="right" vertical="top"/>
    </xf>
    <xf numFmtId="3" fontId="4" fillId="0" borderId="51" xfId="0" applyNumberFormat="1" applyFont="1" applyFill="1" applyBorder="1" applyAlignment="1">
      <alignment horizontal="right" vertical="top"/>
    </xf>
    <xf numFmtId="3" fontId="4" fillId="0" borderId="62" xfId="0" applyNumberFormat="1" applyFont="1" applyFill="1" applyBorder="1" applyAlignment="1">
      <alignment horizontal="right" vertical="top"/>
    </xf>
    <xf numFmtId="0" fontId="11" fillId="0" borderId="7" xfId="0" applyFont="1" applyFill="1" applyBorder="1" applyAlignment="1">
      <alignment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7" fillId="0" borderId="22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65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8" fillId="0" borderId="23" xfId="0" applyFont="1" applyFill="1" applyBorder="1" applyAlignment="1">
      <alignment horizontal="center" vertical="center" wrapText="1"/>
    </xf>
    <xf numFmtId="0" fontId="8" fillId="0" borderId="65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3" fillId="0" borderId="65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4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66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6" fillId="0" borderId="15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30"/>
  <sheetViews>
    <sheetView tabSelected="1" zoomScale="85" zoomScaleNormal="85" workbookViewId="0" topLeftCell="C1">
      <selection activeCell="A2" sqref="A2:P2"/>
    </sheetView>
  </sheetViews>
  <sheetFormatPr defaultColWidth="9.00390625" defaultRowHeight="15.75"/>
  <cols>
    <col min="1" max="1" width="5.50390625" style="5" customWidth="1"/>
    <col min="2" max="2" width="6.125" style="5" customWidth="1"/>
    <col min="3" max="3" width="31.875" style="24" customWidth="1"/>
    <col min="4" max="4" width="9.625" style="30" customWidth="1"/>
    <col min="5" max="6" width="9.625" style="31" customWidth="1"/>
    <col min="7" max="7" width="9.875" style="31" customWidth="1"/>
    <col min="8" max="8" width="11.50390625" style="31" customWidth="1"/>
    <col min="9" max="9" width="8.625" style="31" customWidth="1"/>
    <col min="10" max="10" width="9.75390625" style="31" customWidth="1"/>
    <col min="11" max="11" width="7.50390625" style="31" customWidth="1"/>
    <col min="12" max="12" width="0.5" style="31" hidden="1" customWidth="1"/>
    <col min="13" max="13" width="9.625" style="31" customWidth="1"/>
    <col min="14" max="14" width="8.50390625" style="31" customWidth="1"/>
    <col min="15" max="15" width="10.75390625" style="31" hidden="1" customWidth="1"/>
    <col min="16" max="16" width="9.375" style="31" customWidth="1"/>
    <col min="17" max="17" width="8.00390625" style="2" customWidth="1"/>
    <col min="18" max="18" width="9.00390625" style="2" customWidth="1"/>
  </cols>
  <sheetData>
    <row r="1" spans="3:6" ht="16.5" thickBot="1">
      <c r="C1" s="6"/>
      <c r="F1" s="31" t="s">
        <v>95</v>
      </c>
    </row>
    <row r="2" spans="1:18" s="27" customFormat="1" ht="29.25" customHeight="1" thickBot="1">
      <c r="A2" s="212" t="s">
        <v>83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4"/>
      <c r="Q2" s="29"/>
      <c r="R2" s="7"/>
    </row>
    <row r="3" spans="1:18" s="43" customFormat="1" ht="15.75" customHeight="1" thickBot="1">
      <c r="A3" s="209" t="s">
        <v>7</v>
      </c>
      <c r="B3" s="218" t="s">
        <v>8</v>
      </c>
      <c r="C3" s="227" t="s">
        <v>79</v>
      </c>
      <c r="D3" s="224" t="s">
        <v>80</v>
      </c>
      <c r="E3" s="223" t="s">
        <v>81</v>
      </c>
      <c r="F3" s="209" t="s">
        <v>82</v>
      </c>
      <c r="G3" s="243" t="s">
        <v>0</v>
      </c>
      <c r="H3" s="244"/>
      <c r="I3" s="244"/>
      <c r="J3" s="244"/>
      <c r="K3" s="244"/>
      <c r="L3" s="244"/>
      <c r="M3" s="244"/>
      <c r="N3" s="244"/>
      <c r="O3" s="244"/>
      <c r="P3" s="245"/>
      <c r="Q3" s="29"/>
      <c r="R3" s="42"/>
    </row>
    <row r="4" spans="1:18" s="43" customFormat="1" ht="15.75" customHeight="1" thickBot="1">
      <c r="A4" s="210"/>
      <c r="B4" s="241"/>
      <c r="C4" s="228"/>
      <c r="D4" s="225"/>
      <c r="E4" s="219"/>
      <c r="F4" s="221"/>
      <c r="G4" s="215" t="s">
        <v>1</v>
      </c>
      <c r="H4" s="243" t="s">
        <v>0</v>
      </c>
      <c r="I4" s="244"/>
      <c r="J4" s="244"/>
      <c r="K4" s="244"/>
      <c r="L4" s="244"/>
      <c r="M4" s="244"/>
      <c r="N4" s="218" t="s">
        <v>6</v>
      </c>
      <c r="O4" s="244" t="s">
        <v>0</v>
      </c>
      <c r="P4" s="245"/>
      <c r="Q4" s="29"/>
      <c r="R4" s="42"/>
    </row>
    <row r="5" spans="1:18" s="43" customFormat="1" ht="15.75" customHeight="1">
      <c r="A5" s="210"/>
      <c r="B5" s="241"/>
      <c r="C5" s="228"/>
      <c r="D5" s="225"/>
      <c r="E5" s="219"/>
      <c r="F5" s="221"/>
      <c r="G5" s="216"/>
      <c r="H5" s="224" t="s">
        <v>84</v>
      </c>
      <c r="I5" s="247" t="s">
        <v>2</v>
      </c>
      <c r="J5" s="230" t="s">
        <v>3</v>
      </c>
      <c r="K5" s="230" t="s">
        <v>4</v>
      </c>
      <c r="L5" s="202"/>
      <c r="M5" s="230" t="s">
        <v>5</v>
      </c>
      <c r="N5" s="219"/>
      <c r="O5" s="230" t="s">
        <v>91</v>
      </c>
      <c r="P5" s="238"/>
      <c r="Q5" s="29"/>
      <c r="R5" s="42"/>
    </row>
    <row r="6" spans="1:18" s="43" customFormat="1" ht="30" customHeight="1" thickBot="1">
      <c r="A6" s="211"/>
      <c r="B6" s="242"/>
      <c r="C6" s="229"/>
      <c r="D6" s="226"/>
      <c r="E6" s="220"/>
      <c r="F6" s="222"/>
      <c r="G6" s="217"/>
      <c r="H6" s="246"/>
      <c r="I6" s="232"/>
      <c r="J6" s="231"/>
      <c r="K6" s="231"/>
      <c r="L6" s="232"/>
      <c r="M6" s="233"/>
      <c r="N6" s="220"/>
      <c r="O6" s="239"/>
      <c r="P6" s="240"/>
      <c r="Q6" s="29"/>
      <c r="R6" s="42"/>
    </row>
    <row r="7" spans="1:16" s="59" customFormat="1" ht="12" thickBot="1">
      <c r="A7" s="65">
        <v>1</v>
      </c>
      <c r="B7" s="65">
        <v>2</v>
      </c>
      <c r="C7" s="65">
        <v>3</v>
      </c>
      <c r="D7" s="60">
        <v>4</v>
      </c>
      <c r="E7" s="63"/>
      <c r="F7" s="63"/>
      <c r="G7" s="64">
        <v>5</v>
      </c>
      <c r="H7" s="63">
        <v>6</v>
      </c>
      <c r="I7" s="63">
        <v>7</v>
      </c>
      <c r="J7" s="61">
        <v>8</v>
      </c>
      <c r="K7" s="234">
        <v>9</v>
      </c>
      <c r="L7" s="235"/>
      <c r="M7" s="62">
        <v>10</v>
      </c>
      <c r="N7" s="236">
        <v>11</v>
      </c>
      <c r="O7" s="237"/>
      <c r="P7" s="175">
        <v>12</v>
      </c>
    </row>
    <row r="8" spans="1:18" s="43" customFormat="1" ht="16.5" thickBot="1">
      <c r="A8" s="80"/>
      <c r="B8" s="58"/>
      <c r="C8" s="181" t="s">
        <v>10</v>
      </c>
      <c r="D8" s="171">
        <f>D9+D13+D17+D20+D24+D30+D33+D36+D38+D40+D42+D50+D54+D66+D71+D79+D84</f>
        <v>25004526</v>
      </c>
      <c r="E8" s="171">
        <v>2161524</v>
      </c>
      <c r="F8" s="92">
        <f>G8+N8</f>
        <v>27166050</v>
      </c>
      <c r="G8" s="171">
        <f aca="true" t="shared" si="0" ref="G8:P8">G9+G13+G17+G20+G24+G30+G33+G36+G38+G40+G42+G50+G54+G64+G66+G71+G79+G84</f>
        <v>22142757</v>
      </c>
      <c r="H8" s="172">
        <f t="shared" si="0"/>
        <v>8635678</v>
      </c>
      <c r="I8" s="92">
        <f t="shared" si="0"/>
        <v>1175980</v>
      </c>
      <c r="J8" s="172">
        <f t="shared" si="0"/>
        <v>12149847</v>
      </c>
      <c r="K8" s="172">
        <f t="shared" si="0"/>
        <v>181252</v>
      </c>
      <c r="L8" s="74">
        <f t="shared" si="0"/>
        <v>0</v>
      </c>
      <c r="M8" s="171">
        <f t="shared" si="0"/>
        <v>0</v>
      </c>
      <c r="N8" s="172">
        <f t="shared" si="0"/>
        <v>5023293</v>
      </c>
      <c r="O8" s="74" t="e">
        <f t="shared" si="0"/>
        <v>#REF!</v>
      </c>
      <c r="P8" s="94">
        <f t="shared" si="0"/>
        <v>3339206</v>
      </c>
      <c r="Q8" s="28"/>
      <c r="R8" s="42"/>
    </row>
    <row r="9" spans="1:18" s="43" customFormat="1" ht="17.25" customHeight="1">
      <c r="A9" s="75" t="s">
        <v>11</v>
      </c>
      <c r="B9" s="153" t="s">
        <v>9</v>
      </c>
      <c r="C9" s="144" t="s">
        <v>12</v>
      </c>
      <c r="D9" s="163">
        <v>908772</v>
      </c>
      <c r="E9" s="32">
        <v>124043</v>
      </c>
      <c r="F9" s="163">
        <f>G9+N9</f>
        <v>1032815</v>
      </c>
      <c r="G9" s="122">
        <f>G10+G11+G12</f>
        <v>113815</v>
      </c>
      <c r="H9" s="41">
        <f>H10+H11+H12</f>
        <v>0</v>
      </c>
      <c r="I9" s="20">
        <f>I10+I11+I12</f>
        <v>0</v>
      </c>
      <c r="J9" s="20">
        <f>J10+J11+J12</f>
        <v>113815</v>
      </c>
      <c r="K9" s="126">
        <f>K10+K11</f>
        <v>0</v>
      </c>
      <c r="L9" s="41">
        <f>L10+L11</f>
        <v>0</v>
      </c>
      <c r="M9" s="122">
        <f>M10+M11</f>
        <v>0</v>
      </c>
      <c r="N9" s="126">
        <f>N10+N11+N12</f>
        <v>919000</v>
      </c>
      <c r="O9" s="41" t="e">
        <f>O10+O11</f>
        <v>#REF!</v>
      </c>
      <c r="P9" s="176">
        <f>P10+P11</f>
        <v>919000</v>
      </c>
      <c r="Q9" s="42"/>
      <c r="R9" s="42"/>
    </row>
    <row r="10" spans="1:18" s="43" customFormat="1" ht="15" customHeight="1">
      <c r="A10" s="76"/>
      <c r="B10" s="96" t="s">
        <v>13</v>
      </c>
      <c r="C10" s="97" t="s">
        <v>87</v>
      </c>
      <c r="D10" s="12">
        <v>800000</v>
      </c>
      <c r="E10" s="34">
        <v>119000</v>
      </c>
      <c r="F10" s="34">
        <f aca="true" t="shared" si="1" ref="F10:F77">G10+N10</f>
        <v>919000</v>
      </c>
      <c r="G10" s="113">
        <f aca="true" t="shared" si="2" ref="G10:G43">H10+I10+J10+K10+M10</f>
        <v>0</v>
      </c>
      <c r="H10" s="95"/>
      <c r="I10" s="13"/>
      <c r="J10" s="12"/>
      <c r="K10" s="13"/>
      <c r="L10" s="95"/>
      <c r="M10" s="13"/>
      <c r="N10" s="12">
        <v>919000</v>
      </c>
      <c r="O10" s="46" t="e">
        <f>900000+#REF!</f>
        <v>#REF!</v>
      </c>
      <c r="P10" s="158">
        <v>919000</v>
      </c>
      <c r="Q10" s="42"/>
      <c r="R10" s="42"/>
    </row>
    <row r="11" spans="1:18" s="43" customFormat="1" ht="15" customHeight="1" thickBot="1">
      <c r="A11" s="76"/>
      <c r="B11" s="189" t="s">
        <v>14</v>
      </c>
      <c r="C11" s="23" t="s">
        <v>15</v>
      </c>
      <c r="D11" s="12">
        <v>18000</v>
      </c>
      <c r="E11" s="12">
        <v>5043</v>
      </c>
      <c r="F11" s="35">
        <f>G11+N11</f>
        <v>23043</v>
      </c>
      <c r="G11" s="186">
        <f>H11+I11+J11+K11+M11</f>
        <v>23043</v>
      </c>
      <c r="H11" s="187"/>
      <c r="I11" s="13"/>
      <c r="J11" s="185">
        <v>23043</v>
      </c>
      <c r="K11" s="13"/>
      <c r="L11" s="71"/>
      <c r="M11" s="123"/>
      <c r="N11" s="12"/>
      <c r="O11" s="71"/>
      <c r="P11" s="137"/>
      <c r="Q11" s="42"/>
      <c r="R11" s="42"/>
    </row>
    <row r="12" spans="1:16" s="53" customFormat="1" ht="13.5" thickBot="1">
      <c r="A12" s="76"/>
      <c r="B12" s="193" t="s">
        <v>90</v>
      </c>
      <c r="C12" s="192" t="s">
        <v>30</v>
      </c>
      <c r="D12" s="192">
        <v>90772</v>
      </c>
      <c r="E12" s="192"/>
      <c r="F12" s="132">
        <f>G12+N12</f>
        <v>90772</v>
      </c>
      <c r="G12" s="120">
        <f>H12+I12+J12+K12+M12</f>
        <v>90772</v>
      </c>
      <c r="H12" s="188"/>
      <c r="I12" s="192"/>
      <c r="J12" s="191">
        <v>90772</v>
      </c>
      <c r="K12" s="191"/>
      <c r="M12" s="192"/>
      <c r="N12" s="192"/>
      <c r="P12" s="190"/>
    </row>
    <row r="13" spans="1:18" s="43" customFormat="1" ht="15.75">
      <c r="A13" s="81">
        <v>600</v>
      </c>
      <c r="B13" s="182" t="s">
        <v>9</v>
      </c>
      <c r="C13" s="146" t="s">
        <v>16</v>
      </c>
      <c r="D13" s="19">
        <f>SUM(D14:D16)</f>
        <v>2037115</v>
      </c>
      <c r="E13" s="19">
        <v>1418877</v>
      </c>
      <c r="F13" s="32">
        <f>SUM(F14:F16)</f>
        <v>3455992</v>
      </c>
      <c r="G13" s="122">
        <f t="shared" si="2"/>
        <v>402615</v>
      </c>
      <c r="H13" s="19">
        <f aca="true" t="shared" si="3" ref="H13:P13">H15+H16</f>
        <v>10000</v>
      </c>
      <c r="I13" s="19">
        <f t="shared" si="3"/>
        <v>0</v>
      </c>
      <c r="J13" s="19">
        <f t="shared" si="3"/>
        <v>392615</v>
      </c>
      <c r="K13" s="19">
        <f t="shared" si="3"/>
        <v>0</v>
      </c>
      <c r="L13" s="40">
        <f t="shared" si="3"/>
        <v>0</v>
      </c>
      <c r="M13" s="154">
        <f t="shared" si="3"/>
        <v>0</v>
      </c>
      <c r="N13" s="19">
        <f>SUM(N14:N16)</f>
        <v>3053377</v>
      </c>
      <c r="O13" s="40">
        <f t="shared" si="3"/>
        <v>0</v>
      </c>
      <c r="P13" s="66">
        <f t="shared" si="3"/>
        <v>1697000</v>
      </c>
      <c r="Q13" s="42"/>
      <c r="R13" s="42"/>
    </row>
    <row r="14" spans="1:16" s="42" customFormat="1" ht="15.75">
      <c r="A14" s="78"/>
      <c r="B14" s="203">
        <v>60013</v>
      </c>
      <c r="C14" s="204" t="s">
        <v>94</v>
      </c>
      <c r="D14" s="205">
        <v>723500</v>
      </c>
      <c r="E14" s="206"/>
      <c r="F14" s="12">
        <f>G14+N14</f>
        <v>723500</v>
      </c>
      <c r="G14" s="98"/>
      <c r="H14" s="205"/>
      <c r="I14" s="206"/>
      <c r="J14" s="205"/>
      <c r="K14" s="205"/>
      <c r="L14" s="46"/>
      <c r="M14" s="207"/>
      <c r="N14" s="205">
        <v>723500</v>
      </c>
      <c r="O14" s="46"/>
      <c r="P14" s="12"/>
    </row>
    <row r="15" spans="1:18" s="43" customFormat="1" ht="15.75">
      <c r="A15" s="76"/>
      <c r="B15" s="101">
        <v>60014</v>
      </c>
      <c r="C15" s="99" t="s">
        <v>17</v>
      </c>
      <c r="D15" s="12">
        <v>160000</v>
      </c>
      <c r="E15" s="34">
        <v>-4123</v>
      </c>
      <c r="F15" s="34">
        <f t="shared" si="1"/>
        <v>155877</v>
      </c>
      <c r="G15" s="113">
        <f t="shared" si="2"/>
        <v>0</v>
      </c>
      <c r="H15" s="33"/>
      <c r="I15" s="34"/>
      <c r="J15" s="33"/>
      <c r="K15" s="33"/>
      <c r="L15" s="111"/>
      <c r="M15" s="33"/>
      <c r="N15" s="12">
        <v>155877</v>
      </c>
      <c r="O15" s="40"/>
      <c r="P15" s="170"/>
      <c r="Q15" s="42"/>
      <c r="R15" s="42"/>
    </row>
    <row r="16" spans="1:18" s="43" customFormat="1" ht="16.5" customHeight="1" thickBot="1">
      <c r="A16" s="76"/>
      <c r="B16" s="168">
        <v>60016</v>
      </c>
      <c r="C16" s="161" t="s">
        <v>85</v>
      </c>
      <c r="D16" s="16">
        <v>1153615</v>
      </c>
      <c r="E16" s="125">
        <v>1423000</v>
      </c>
      <c r="F16" s="125">
        <f t="shared" si="1"/>
        <v>2576615</v>
      </c>
      <c r="G16" s="160">
        <f t="shared" si="2"/>
        <v>402615</v>
      </c>
      <c r="H16" s="15">
        <v>10000</v>
      </c>
      <c r="I16" s="132"/>
      <c r="J16" s="14">
        <v>392615</v>
      </c>
      <c r="K16" s="142"/>
      <c r="L16" s="71"/>
      <c r="M16" s="15"/>
      <c r="N16" s="125">
        <v>2174000</v>
      </c>
      <c r="O16" s="71"/>
      <c r="P16" s="165">
        <v>1697000</v>
      </c>
      <c r="Q16" s="42"/>
      <c r="R16" s="42"/>
    </row>
    <row r="17" spans="1:18" s="43" customFormat="1" ht="15.75">
      <c r="A17" s="81">
        <v>700</v>
      </c>
      <c r="B17" s="82" t="s">
        <v>9</v>
      </c>
      <c r="C17" s="180" t="s">
        <v>18</v>
      </c>
      <c r="D17" s="19">
        <f>D18+D19</f>
        <v>818500</v>
      </c>
      <c r="E17" s="32">
        <v>100000</v>
      </c>
      <c r="F17" s="32">
        <f t="shared" si="1"/>
        <v>918500</v>
      </c>
      <c r="G17" s="122">
        <f t="shared" si="2"/>
        <v>350294</v>
      </c>
      <c r="H17" s="19">
        <f>H18+H19</f>
        <v>0</v>
      </c>
      <c r="I17" s="32">
        <f aca="true" t="shared" si="4" ref="I17:P17">I18+I19</f>
        <v>0</v>
      </c>
      <c r="J17" s="17">
        <f t="shared" si="4"/>
        <v>350294</v>
      </c>
      <c r="K17" s="17">
        <f t="shared" si="4"/>
        <v>0</v>
      </c>
      <c r="L17" s="40">
        <f t="shared" si="4"/>
        <v>0</v>
      </c>
      <c r="M17" s="17">
        <f t="shared" si="4"/>
        <v>0</v>
      </c>
      <c r="N17" s="32">
        <f t="shared" si="4"/>
        <v>568206</v>
      </c>
      <c r="O17" s="40">
        <f t="shared" si="4"/>
        <v>0</v>
      </c>
      <c r="P17" s="66">
        <f t="shared" si="4"/>
        <v>538206</v>
      </c>
      <c r="Q17" s="42"/>
      <c r="R17" s="42"/>
    </row>
    <row r="18" spans="1:18" s="43" customFormat="1" ht="16.5" customHeight="1">
      <c r="A18" s="76"/>
      <c r="B18" s="102">
        <v>70004</v>
      </c>
      <c r="C18" s="97" t="s">
        <v>19</v>
      </c>
      <c r="D18" s="12">
        <v>450294</v>
      </c>
      <c r="E18" s="34"/>
      <c r="F18" s="34">
        <f t="shared" si="1"/>
        <v>450294</v>
      </c>
      <c r="G18" s="113">
        <f t="shared" si="2"/>
        <v>350294</v>
      </c>
      <c r="H18" s="13"/>
      <c r="I18" s="95"/>
      <c r="J18" s="12">
        <v>350294</v>
      </c>
      <c r="K18" s="13"/>
      <c r="L18" s="174"/>
      <c r="M18" s="13"/>
      <c r="N18" s="34">
        <v>100000</v>
      </c>
      <c r="O18" s="95"/>
      <c r="P18" s="177">
        <v>100000</v>
      </c>
      <c r="Q18" s="42"/>
      <c r="R18" s="42"/>
    </row>
    <row r="19" spans="1:18" s="43" customFormat="1" ht="16.5" customHeight="1" thickBot="1">
      <c r="A19" s="83"/>
      <c r="B19" s="106">
        <v>70005</v>
      </c>
      <c r="C19" s="161" t="s">
        <v>20</v>
      </c>
      <c r="D19" s="125">
        <v>368206</v>
      </c>
      <c r="E19" s="125">
        <v>100000</v>
      </c>
      <c r="F19" s="125">
        <f t="shared" si="1"/>
        <v>468206</v>
      </c>
      <c r="G19" s="160">
        <f t="shared" si="2"/>
        <v>0</v>
      </c>
      <c r="H19" s="15"/>
      <c r="I19" s="131"/>
      <c r="J19" s="14"/>
      <c r="K19" s="71"/>
      <c r="L19" s="71"/>
      <c r="M19" s="142"/>
      <c r="N19" s="125">
        <v>468206</v>
      </c>
      <c r="O19" s="70"/>
      <c r="P19" s="93">
        <v>438206</v>
      </c>
      <c r="Q19" s="42"/>
      <c r="R19" s="42"/>
    </row>
    <row r="20" spans="1:18" s="43" customFormat="1" ht="15.75">
      <c r="A20" s="76">
        <v>710</v>
      </c>
      <c r="B20" s="44" t="s">
        <v>9</v>
      </c>
      <c r="C20" s="11" t="s">
        <v>21</v>
      </c>
      <c r="D20" s="19">
        <f>D21+D22+D23</f>
        <v>265000</v>
      </c>
      <c r="E20" s="32"/>
      <c r="F20" s="166">
        <f t="shared" si="1"/>
        <v>265000</v>
      </c>
      <c r="G20" s="122">
        <f t="shared" si="2"/>
        <v>265000</v>
      </c>
      <c r="H20" s="17">
        <f>H21+H22+H23</f>
        <v>20000</v>
      </c>
      <c r="I20" s="166">
        <f aca="true" t="shared" si="5" ref="I20:P20">I21+I22+I23</f>
        <v>0</v>
      </c>
      <c r="J20" s="129">
        <f t="shared" si="5"/>
        <v>245000</v>
      </c>
      <c r="K20" s="40">
        <f t="shared" si="5"/>
        <v>0</v>
      </c>
      <c r="L20" s="40">
        <f t="shared" si="5"/>
        <v>0</v>
      </c>
      <c r="M20" s="19">
        <f t="shared" si="5"/>
        <v>0</v>
      </c>
      <c r="N20" s="110">
        <f t="shared" si="5"/>
        <v>0</v>
      </c>
      <c r="O20" s="40">
        <f t="shared" si="5"/>
        <v>0</v>
      </c>
      <c r="P20" s="169">
        <f t="shared" si="5"/>
        <v>0</v>
      </c>
      <c r="Q20" s="42"/>
      <c r="R20" s="42"/>
    </row>
    <row r="21" spans="1:18" s="43" customFormat="1" ht="15.75" customHeight="1">
      <c r="A21" s="76"/>
      <c r="B21" s="102">
        <v>71004</v>
      </c>
      <c r="C21" s="97" t="s">
        <v>22</v>
      </c>
      <c r="D21" s="12">
        <v>200000</v>
      </c>
      <c r="E21" s="12"/>
      <c r="F21" s="34">
        <f t="shared" si="1"/>
        <v>200000</v>
      </c>
      <c r="G21" s="98">
        <f t="shared" si="2"/>
        <v>200000</v>
      </c>
      <c r="H21" s="12">
        <v>20000</v>
      </c>
      <c r="I21" s="34"/>
      <c r="J21" s="12">
        <v>180000</v>
      </c>
      <c r="K21" s="13"/>
      <c r="L21" s="13"/>
      <c r="M21" s="13"/>
      <c r="N21" s="13"/>
      <c r="O21" s="48"/>
      <c r="P21" s="67"/>
      <c r="Q21" s="42"/>
      <c r="R21" s="42"/>
    </row>
    <row r="22" spans="1:18" s="43" customFormat="1" ht="15.75" customHeight="1">
      <c r="A22" s="76"/>
      <c r="B22" s="102">
        <v>71014</v>
      </c>
      <c r="C22" s="97" t="s">
        <v>23</v>
      </c>
      <c r="D22" s="12">
        <v>60000</v>
      </c>
      <c r="E22" s="12"/>
      <c r="F22" s="12">
        <f t="shared" si="1"/>
        <v>60000</v>
      </c>
      <c r="G22" s="98">
        <f t="shared" si="2"/>
        <v>60000</v>
      </c>
      <c r="H22" s="12"/>
      <c r="I22" s="34"/>
      <c r="J22" s="12">
        <v>60000</v>
      </c>
      <c r="K22" s="13"/>
      <c r="L22" s="13"/>
      <c r="M22" s="13"/>
      <c r="N22" s="13"/>
      <c r="O22" s="48"/>
      <c r="P22" s="137"/>
      <c r="Q22" s="42"/>
      <c r="R22" s="42"/>
    </row>
    <row r="23" spans="1:18" s="43" customFormat="1" ht="16.5" thickBot="1">
      <c r="A23" s="83"/>
      <c r="B23" s="109">
        <v>71035</v>
      </c>
      <c r="C23" s="179" t="s">
        <v>24</v>
      </c>
      <c r="D23" s="70">
        <v>5000</v>
      </c>
      <c r="E23" s="117"/>
      <c r="F23" s="117">
        <f t="shared" si="1"/>
        <v>5000</v>
      </c>
      <c r="G23" s="120">
        <f t="shared" si="2"/>
        <v>5000</v>
      </c>
      <c r="H23" s="14"/>
      <c r="I23" s="173"/>
      <c r="J23" s="16">
        <v>5000</v>
      </c>
      <c r="K23" s="15"/>
      <c r="L23" s="71"/>
      <c r="M23" s="71"/>
      <c r="N23" s="15"/>
      <c r="O23" s="71"/>
      <c r="P23" s="159"/>
      <c r="Q23" s="42"/>
      <c r="R23" s="42"/>
    </row>
    <row r="24" spans="1:18" s="43" customFormat="1" ht="15.75">
      <c r="A24" s="77">
        <v>750</v>
      </c>
      <c r="B24" s="164" t="s">
        <v>9</v>
      </c>
      <c r="C24" s="146" t="s">
        <v>25</v>
      </c>
      <c r="D24" s="110">
        <f>D25+D26+D27+D28+D29</f>
        <v>2513500</v>
      </c>
      <c r="E24" s="19">
        <v>64000</v>
      </c>
      <c r="F24" s="19">
        <f t="shared" si="1"/>
        <v>2577500</v>
      </c>
      <c r="G24" s="41">
        <f t="shared" si="2"/>
        <v>2557500</v>
      </c>
      <c r="H24" s="19">
        <f>H25+H26+H27+H28+H29</f>
        <v>1726400</v>
      </c>
      <c r="I24" s="129">
        <f aca="true" t="shared" si="6" ref="I24:P24">I25+I26+I27+I28+I29</f>
        <v>22400</v>
      </c>
      <c r="J24" s="19">
        <f t="shared" si="6"/>
        <v>808700</v>
      </c>
      <c r="K24" s="19">
        <f t="shared" si="6"/>
        <v>0</v>
      </c>
      <c r="L24" s="40">
        <f t="shared" si="6"/>
        <v>0</v>
      </c>
      <c r="M24" s="40">
        <f t="shared" si="6"/>
        <v>0</v>
      </c>
      <c r="N24" s="110">
        <f t="shared" si="6"/>
        <v>20000</v>
      </c>
      <c r="O24" s="40">
        <f t="shared" si="6"/>
        <v>0</v>
      </c>
      <c r="P24" s="169">
        <f t="shared" si="6"/>
        <v>0</v>
      </c>
      <c r="Q24" s="42"/>
      <c r="R24" s="42"/>
    </row>
    <row r="25" spans="1:18" s="43" customFormat="1" ht="15.75">
      <c r="A25" s="76"/>
      <c r="B25" s="102">
        <v>75011</v>
      </c>
      <c r="C25" s="104" t="s">
        <v>26</v>
      </c>
      <c r="D25" s="12">
        <v>76400</v>
      </c>
      <c r="E25" s="12"/>
      <c r="F25" s="12">
        <f t="shared" si="1"/>
        <v>76400</v>
      </c>
      <c r="G25" s="98">
        <f t="shared" si="2"/>
        <v>76400</v>
      </c>
      <c r="H25" s="12">
        <v>76400</v>
      </c>
      <c r="I25" s="95"/>
      <c r="J25" s="13">
        <v>0</v>
      </c>
      <c r="K25" s="13"/>
      <c r="L25" s="13"/>
      <c r="M25" s="13"/>
      <c r="N25" s="13"/>
      <c r="O25" s="48"/>
      <c r="P25" s="137"/>
      <c r="Q25" s="42"/>
      <c r="R25" s="42"/>
    </row>
    <row r="26" spans="1:18" s="43" customFormat="1" ht="15.75" customHeight="1">
      <c r="A26" s="76"/>
      <c r="B26" s="102">
        <v>75022</v>
      </c>
      <c r="C26" s="103" t="s">
        <v>27</v>
      </c>
      <c r="D26" s="12">
        <v>142000</v>
      </c>
      <c r="E26" s="12"/>
      <c r="F26" s="12">
        <f t="shared" si="1"/>
        <v>142000</v>
      </c>
      <c r="G26" s="98">
        <f t="shared" si="2"/>
        <v>142000</v>
      </c>
      <c r="H26" s="13"/>
      <c r="I26" s="95"/>
      <c r="J26" s="12">
        <v>142000</v>
      </c>
      <c r="K26" s="13"/>
      <c r="L26" s="13"/>
      <c r="M26" s="13"/>
      <c r="N26" s="13"/>
      <c r="O26" s="48"/>
      <c r="P26" s="137"/>
      <c r="Q26" s="42"/>
      <c r="R26" s="42"/>
    </row>
    <row r="27" spans="1:18" s="43" customFormat="1" ht="15.75" customHeight="1">
      <c r="A27" s="76"/>
      <c r="B27" s="102">
        <v>75023</v>
      </c>
      <c r="C27" s="103" t="s">
        <v>28</v>
      </c>
      <c r="D27" s="12">
        <v>2254700</v>
      </c>
      <c r="E27" s="12">
        <v>64000</v>
      </c>
      <c r="F27" s="12">
        <f t="shared" si="1"/>
        <v>2318700</v>
      </c>
      <c r="G27" s="98">
        <f t="shared" si="2"/>
        <v>2298700</v>
      </c>
      <c r="H27" s="12">
        <v>1650000</v>
      </c>
      <c r="I27" s="95"/>
      <c r="J27" s="12">
        <v>648700</v>
      </c>
      <c r="K27" s="13"/>
      <c r="L27" s="13"/>
      <c r="M27" s="13"/>
      <c r="N27" s="12">
        <v>20000</v>
      </c>
      <c r="O27" s="48"/>
      <c r="P27" s="137"/>
      <c r="Q27" s="42"/>
      <c r="R27" s="42"/>
    </row>
    <row r="28" spans="1:18" s="43" customFormat="1" ht="15.75" customHeight="1">
      <c r="A28" s="76"/>
      <c r="B28" s="102">
        <v>75075</v>
      </c>
      <c r="C28" s="103" t="s">
        <v>29</v>
      </c>
      <c r="D28" s="12">
        <v>30500</v>
      </c>
      <c r="E28" s="12"/>
      <c r="F28" s="12">
        <f t="shared" si="1"/>
        <v>30500</v>
      </c>
      <c r="G28" s="98">
        <f t="shared" si="2"/>
        <v>30500</v>
      </c>
      <c r="H28" s="12"/>
      <c r="I28" s="12">
        <v>18500</v>
      </c>
      <c r="J28" s="12">
        <v>12000</v>
      </c>
      <c r="K28" s="13"/>
      <c r="L28" s="13"/>
      <c r="M28" s="13"/>
      <c r="N28" s="12"/>
      <c r="O28" s="48"/>
      <c r="P28" s="137"/>
      <c r="Q28" s="42"/>
      <c r="R28" s="42"/>
    </row>
    <row r="29" spans="1:18" s="43" customFormat="1" ht="16.5" thickBot="1">
      <c r="A29" s="83"/>
      <c r="B29" s="194">
        <v>75095</v>
      </c>
      <c r="C29" s="114" t="s">
        <v>30</v>
      </c>
      <c r="D29" s="70">
        <v>9900</v>
      </c>
      <c r="E29" s="117"/>
      <c r="F29" s="117">
        <f t="shared" si="1"/>
        <v>9900</v>
      </c>
      <c r="G29" s="178">
        <f t="shared" si="2"/>
        <v>9900</v>
      </c>
      <c r="H29" s="15"/>
      <c r="I29" s="117">
        <v>3900</v>
      </c>
      <c r="J29" s="117">
        <v>6000</v>
      </c>
      <c r="K29" s="15"/>
      <c r="L29" s="71"/>
      <c r="M29" s="131"/>
      <c r="N29" s="131"/>
      <c r="O29" s="71"/>
      <c r="P29" s="72"/>
      <c r="Q29" s="42"/>
      <c r="R29" s="42"/>
    </row>
    <row r="30" spans="1:18" s="43" customFormat="1" ht="33" customHeight="1">
      <c r="A30" s="77">
        <v>751</v>
      </c>
      <c r="B30" s="107" t="s">
        <v>9</v>
      </c>
      <c r="C30" s="39" t="s">
        <v>31</v>
      </c>
      <c r="D30" s="19">
        <f>D31+D32</f>
        <v>4113</v>
      </c>
      <c r="E30" s="19"/>
      <c r="F30" s="19">
        <f t="shared" si="1"/>
        <v>4113</v>
      </c>
      <c r="G30" s="21">
        <f t="shared" si="2"/>
        <v>4113</v>
      </c>
      <c r="H30" s="167">
        <f>H31+H32</f>
        <v>390</v>
      </c>
      <c r="I30" s="167">
        <f aca="true" t="shared" si="7" ref="I30:P30">I31+I32</f>
        <v>0</v>
      </c>
      <c r="J30" s="19">
        <f t="shared" si="7"/>
        <v>3723</v>
      </c>
      <c r="K30" s="156">
        <f t="shared" si="7"/>
        <v>0</v>
      </c>
      <c r="L30" s="51">
        <f t="shared" si="7"/>
        <v>0</v>
      </c>
      <c r="M30" s="156">
        <f t="shared" si="7"/>
        <v>0</v>
      </c>
      <c r="N30" s="156">
        <f t="shared" si="7"/>
        <v>0</v>
      </c>
      <c r="O30" s="51">
        <f t="shared" si="7"/>
        <v>0</v>
      </c>
      <c r="P30" s="68">
        <f t="shared" si="7"/>
        <v>0</v>
      </c>
      <c r="Q30" s="42"/>
      <c r="R30" s="42"/>
    </row>
    <row r="31" spans="1:18" s="43" customFormat="1" ht="25.5" customHeight="1">
      <c r="A31" s="76"/>
      <c r="B31" s="102">
        <v>75101</v>
      </c>
      <c r="C31" s="97" t="s">
        <v>32</v>
      </c>
      <c r="D31" s="12">
        <v>1573</v>
      </c>
      <c r="E31" s="12"/>
      <c r="F31" s="12">
        <f t="shared" si="1"/>
        <v>1573</v>
      </c>
      <c r="G31" s="98">
        <f t="shared" si="2"/>
        <v>1573</v>
      </c>
      <c r="H31" s="13"/>
      <c r="I31" s="12"/>
      <c r="J31" s="12">
        <v>1573</v>
      </c>
      <c r="K31" s="13"/>
      <c r="L31" s="95"/>
      <c r="M31" s="13"/>
      <c r="N31" s="95"/>
      <c r="O31" s="48"/>
      <c r="P31" s="137"/>
      <c r="Q31" s="42"/>
      <c r="R31" s="42"/>
    </row>
    <row r="32" spans="1:18" s="43" customFormat="1" ht="39" customHeight="1" thickBot="1">
      <c r="A32" s="83"/>
      <c r="B32" s="84">
        <v>75109</v>
      </c>
      <c r="C32" s="208" t="s">
        <v>89</v>
      </c>
      <c r="D32" s="16">
        <v>2540</v>
      </c>
      <c r="E32" s="16"/>
      <c r="F32" s="16">
        <f t="shared" si="1"/>
        <v>2540</v>
      </c>
      <c r="G32" s="120">
        <f t="shared" si="2"/>
        <v>2540</v>
      </c>
      <c r="H32" s="15">
        <v>390</v>
      </c>
      <c r="I32" s="16"/>
      <c r="J32" s="70">
        <v>2150</v>
      </c>
      <c r="K32" s="15"/>
      <c r="L32" s="71"/>
      <c r="M32" s="124"/>
      <c r="N32" s="124"/>
      <c r="O32" s="71"/>
      <c r="P32" s="159"/>
      <c r="Q32" s="42"/>
      <c r="R32" s="42"/>
    </row>
    <row r="33" spans="1:18" s="43" customFormat="1" ht="26.25" customHeight="1">
      <c r="A33" s="77">
        <v>754</v>
      </c>
      <c r="B33" s="153" t="s">
        <v>9</v>
      </c>
      <c r="C33" s="144" t="s">
        <v>33</v>
      </c>
      <c r="D33" s="8">
        <f>D34+D35</f>
        <v>153600</v>
      </c>
      <c r="E33" s="19">
        <v>15000</v>
      </c>
      <c r="F33" s="19">
        <f t="shared" si="1"/>
        <v>168600</v>
      </c>
      <c r="G33" s="183">
        <f t="shared" si="2"/>
        <v>158600</v>
      </c>
      <c r="H33" s="17">
        <f>H34+H35</f>
        <v>5000</v>
      </c>
      <c r="I33" s="17">
        <f aca="true" t="shared" si="8" ref="I33:P33">I34+I35</f>
        <v>0</v>
      </c>
      <c r="J33" s="17">
        <f t="shared" si="8"/>
        <v>153600</v>
      </c>
      <c r="K33" s="32">
        <f t="shared" si="8"/>
        <v>0</v>
      </c>
      <c r="L33" s="40">
        <f t="shared" si="8"/>
        <v>0</v>
      </c>
      <c r="M33" s="32">
        <f t="shared" si="8"/>
        <v>0</v>
      </c>
      <c r="N33" s="32">
        <f t="shared" si="8"/>
        <v>10000</v>
      </c>
      <c r="O33" s="40">
        <f t="shared" si="8"/>
        <v>0</v>
      </c>
      <c r="P33" s="140">
        <f t="shared" si="8"/>
        <v>0</v>
      </c>
      <c r="Q33" s="42"/>
      <c r="R33" s="42"/>
    </row>
    <row r="34" spans="1:18" s="43" customFormat="1" ht="15.75" customHeight="1">
      <c r="A34" s="77"/>
      <c r="B34" s="102">
        <v>75404</v>
      </c>
      <c r="C34" s="97" t="s">
        <v>34</v>
      </c>
      <c r="D34" s="12">
        <v>10000</v>
      </c>
      <c r="E34" s="12"/>
      <c r="F34" s="12">
        <f t="shared" si="1"/>
        <v>10000</v>
      </c>
      <c r="G34" s="98">
        <f t="shared" si="2"/>
        <v>0</v>
      </c>
      <c r="H34" s="13"/>
      <c r="I34" s="13"/>
      <c r="J34" s="12">
        <v>0</v>
      </c>
      <c r="K34" s="157"/>
      <c r="L34" s="157"/>
      <c r="M34" s="36"/>
      <c r="N34" s="111">
        <v>10000</v>
      </c>
      <c r="O34" s="51"/>
      <c r="P34" s="141"/>
      <c r="Q34" s="42"/>
      <c r="R34" s="42"/>
    </row>
    <row r="35" spans="1:18" s="43" customFormat="1" ht="16.5" thickBot="1">
      <c r="A35" s="83"/>
      <c r="B35" s="86">
        <v>75412</v>
      </c>
      <c r="C35" s="114" t="s">
        <v>35</v>
      </c>
      <c r="D35" s="16">
        <v>143600</v>
      </c>
      <c r="E35" s="132">
        <v>15000</v>
      </c>
      <c r="F35" s="70">
        <f t="shared" si="1"/>
        <v>158600</v>
      </c>
      <c r="G35" s="120">
        <f t="shared" si="2"/>
        <v>158600</v>
      </c>
      <c r="H35" s="142">
        <v>5000</v>
      </c>
      <c r="I35" s="142"/>
      <c r="J35" s="14">
        <v>153600</v>
      </c>
      <c r="K35" s="124"/>
      <c r="L35" s="71"/>
      <c r="M35" s="124"/>
      <c r="N35" s="125">
        <v>0</v>
      </c>
      <c r="O35" s="71"/>
      <c r="P35" s="165">
        <v>0</v>
      </c>
      <c r="Q35" s="42"/>
      <c r="R35" s="42"/>
    </row>
    <row r="36" spans="1:18" s="43" customFormat="1" ht="37.5" customHeight="1">
      <c r="A36" s="77">
        <v>756</v>
      </c>
      <c r="B36" s="164" t="s">
        <v>9</v>
      </c>
      <c r="C36" s="115" t="s">
        <v>36</v>
      </c>
      <c r="D36" s="40">
        <f>D37</f>
        <v>114000</v>
      </c>
      <c r="E36" s="110"/>
      <c r="F36" s="110">
        <f t="shared" si="1"/>
        <v>114000</v>
      </c>
      <c r="G36" s="21">
        <f t="shared" si="2"/>
        <v>114000</v>
      </c>
      <c r="H36" s="19">
        <f>H37</f>
        <v>27000</v>
      </c>
      <c r="I36" s="19">
        <f aca="true" t="shared" si="9" ref="I36:P36">I37</f>
        <v>0</v>
      </c>
      <c r="J36" s="19">
        <f t="shared" si="9"/>
        <v>87000</v>
      </c>
      <c r="K36" s="129">
        <f t="shared" si="9"/>
        <v>0</v>
      </c>
      <c r="L36" s="154">
        <f t="shared" si="9"/>
        <v>0</v>
      </c>
      <c r="M36" s="129">
        <f t="shared" si="9"/>
        <v>0</v>
      </c>
      <c r="N36" s="129">
        <f t="shared" si="9"/>
        <v>0</v>
      </c>
      <c r="O36" s="154">
        <f t="shared" si="9"/>
        <v>0</v>
      </c>
      <c r="P36" s="155">
        <f t="shared" si="9"/>
        <v>0</v>
      </c>
      <c r="Q36" s="42"/>
      <c r="R36" s="42"/>
    </row>
    <row r="37" spans="1:18" s="43" customFormat="1" ht="27" customHeight="1" thickBot="1">
      <c r="A37" s="83"/>
      <c r="B37" s="106">
        <v>75647</v>
      </c>
      <c r="C37" s="161" t="s">
        <v>37</v>
      </c>
      <c r="D37" s="16">
        <v>114000</v>
      </c>
      <c r="E37" s="16"/>
      <c r="F37" s="70">
        <f t="shared" si="1"/>
        <v>114000</v>
      </c>
      <c r="G37" s="120">
        <f t="shared" si="2"/>
        <v>114000</v>
      </c>
      <c r="H37" s="14">
        <v>27000</v>
      </c>
      <c r="I37" s="201"/>
      <c r="J37" s="14">
        <v>87000</v>
      </c>
      <c r="K37" s="125"/>
      <c r="L37" s="71"/>
      <c r="M37" s="124"/>
      <c r="N37" s="124"/>
      <c r="O37" s="71"/>
      <c r="P37" s="72"/>
      <c r="Q37" s="42"/>
      <c r="R37" s="42"/>
    </row>
    <row r="38" spans="1:18" s="43" customFormat="1" ht="15.75">
      <c r="A38" s="76">
        <v>757</v>
      </c>
      <c r="B38" s="162" t="s">
        <v>9</v>
      </c>
      <c r="C38" s="146" t="s">
        <v>38</v>
      </c>
      <c r="D38" s="40">
        <f>D39</f>
        <v>181252</v>
      </c>
      <c r="E38" s="19"/>
      <c r="F38" s="110">
        <f t="shared" si="1"/>
        <v>181252</v>
      </c>
      <c r="G38" s="21">
        <f t="shared" si="2"/>
        <v>181252</v>
      </c>
      <c r="H38" s="19">
        <f>H39</f>
        <v>0</v>
      </c>
      <c r="I38" s="19">
        <f aca="true" t="shared" si="10" ref="I38:P38">I39</f>
        <v>0</v>
      </c>
      <c r="J38" s="19">
        <f t="shared" si="10"/>
        <v>0</v>
      </c>
      <c r="K38" s="129">
        <f t="shared" si="10"/>
        <v>181252</v>
      </c>
      <c r="L38" s="154">
        <f t="shared" si="10"/>
        <v>0</v>
      </c>
      <c r="M38" s="129">
        <f t="shared" si="10"/>
        <v>0</v>
      </c>
      <c r="N38" s="129">
        <f t="shared" si="10"/>
        <v>0</v>
      </c>
      <c r="O38" s="154">
        <f t="shared" si="10"/>
        <v>0</v>
      </c>
      <c r="P38" s="155">
        <f t="shared" si="10"/>
        <v>0</v>
      </c>
      <c r="Q38" s="42"/>
      <c r="R38" s="42"/>
    </row>
    <row r="39" spans="1:18" s="43" customFormat="1" ht="37.5" customHeight="1" thickBot="1">
      <c r="A39" s="83"/>
      <c r="B39" s="84">
        <v>75702</v>
      </c>
      <c r="C39" s="161" t="s">
        <v>88</v>
      </c>
      <c r="D39" s="16">
        <v>181252</v>
      </c>
      <c r="E39" s="132"/>
      <c r="F39" s="16">
        <f t="shared" si="1"/>
        <v>181252</v>
      </c>
      <c r="G39" s="160">
        <f t="shared" si="2"/>
        <v>181252</v>
      </c>
      <c r="H39" s="14"/>
      <c r="I39" s="14">
        <v>0</v>
      </c>
      <c r="J39" s="14">
        <v>0</v>
      </c>
      <c r="K39" s="125">
        <v>181252</v>
      </c>
      <c r="L39" s="71"/>
      <c r="M39" s="124"/>
      <c r="N39" s="124"/>
      <c r="O39" s="71"/>
      <c r="P39" s="72"/>
      <c r="Q39" s="42"/>
      <c r="R39" s="42"/>
    </row>
    <row r="40" spans="1:18" s="43" customFormat="1" ht="15.75">
      <c r="A40" s="77">
        <v>758</v>
      </c>
      <c r="B40" s="153" t="s">
        <v>9</v>
      </c>
      <c r="C40" s="146" t="s">
        <v>39</v>
      </c>
      <c r="D40" s="110">
        <f>D41</f>
        <v>40000</v>
      </c>
      <c r="E40" s="110">
        <v>50000</v>
      </c>
      <c r="F40" s="19">
        <f t="shared" si="1"/>
        <v>90000</v>
      </c>
      <c r="G40" s="21">
        <f t="shared" si="2"/>
        <v>90000</v>
      </c>
      <c r="H40" s="19">
        <f>H41</f>
        <v>0</v>
      </c>
      <c r="I40" s="19">
        <f aca="true" t="shared" si="11" ref="I40:P40">I41</f>
        <v>0</v>
      </c>
      <c r="J40" s="19">
        <f t="shared" si="11"/>
        <v>90000</v>
      </c>
      <c r="K40" s="129">
        <f t="shared" si="11"/>
        <v>0</v>
      </c>
      <c r="L40" s="154">
        <f t="shared" si="11"/>
        <v>0</v>
      </c>
      <c r="M40" s="129">
        <f t="shared" si="11"/>
        <v>0</v>
      </c>
      <c r="N40" s="129">
        <f t="shared" si="11"/>
        <v>0</v>
      </c>
      <c r="O40" s="154">
        <f t="shared" si="11"/>
        <v>0</v>
      </c>
      <c r="P40" s="155">
        <f t="shared" si="11"/>
        <v>0</v>
      </c>
      <c r="Q40" s="42"/>
      <c r="R40" s="42"/>
    </row>
    <row r="41" spans="1:18" s="43" customFormat="1" ht="27" customHeight="1" thickBot="1">
      <c r="A41" s="83"/>
      <c r="B41" s="106">
        <v>75818</v>
      </c>
      <c r="C41" s="85" t="s">
        <v>93</v>
      </c>
      <c r="D41" s="16">
        <v>40000</v>
      </c>
      <c r="E41" s="125">
        <v>50000</v>
      </c>
      <c r="F41" s="125">
        <f t="shared" si="1"/>
        <v>90000</v>
      </c>
      <c r="G41" s="112">
        <f t="shared" si="2"/>
        <v>90000</v>
      </c>
      <c r="H41" s="142"/>
      <c r="I41" s="142"/>
      <c r="J41" s="14">
        <v>90000</v>
      </c>
      <c r="K41" s="124"/>
      <c r="L41" s="71"/>
      <c r="M41" s="124"/>
      <c r="N41" s="125"/>
      <c r="O41" s="71"/>
      <c r="P41" s="72"/>
      <c r="Q41" s="42"/>
      <c r="R41" s="42"/>
    </row>
    <row r="42" spans="1:18" s="43" customFormat="1" ht="15.75">
      <c r="A42" s="76">
        <v>801</v>
      </c>
      <c r="B42" s="182" t="s">
        <v>9</v>
      </c>
      <c r="C42" s="49" t="s">
        <v>40</v>
      </c>
      <c r="D42" s="19">
        <f>D43+D44+D45+D46+D47+D48+D49</f>
        <v>8276519</v>
      </c>
      <c r="E42" s="19">
        <v>394829</v>
      </c>
      <c r="F42" s="40">
        <f t="shared" si="1"/>
        <v>8671348</v>
      </c>
      <c r="G42" s="21">
        <f t="shared" si="2"/>
        <v>8446348</v>
      </c>
      <c r="H42" s="19">
        <f aca="true" t="shared" si="12" ref="H42:P42">H43+H44+H45+H46+H47++H48+H49</f>
        <v>5486928</v>
      </c>
      <c r="I42" s="19">
        <f t="shared" si="12"/>
        <v>180657</v>
      </c>
      <c r="J42" s="19">
        <f t="shared" si="12"/>
        <v>2778763</v>
      </c>
      <c r="K42" s="19">
        <f t="shared" si="12"/>
        <v>0</v>
      </c>
      <c r="L42" s="19">
        <f t="shared" si="12"/>
        <v>0</v>
      </c>
      <c r="M42" s="19">
        <f t="shared" si="12"/>
        <v>0</v>
      </c>
      <c r="N42" s="19">
        <f t="shared" si="12"/>
        <v>225000</v>
      </c>
      <c r="O42" s="19">
        <f t="shared" si="12"/>
        <v>0</v>
      </c>
      <c r="P42" s="19">
        <f t="shared" si="12"/>
        <v>60000</v>
      </c>
      <c r="Q42" s="42"/>
      <c r="R42" s="42"/>
    </row>
    <row r="43" spans="1:18" s="43" customFormat="1" ht="15.75">
      <c r="A43" s="76"/>
      <c r="B43" s="101">
        <v>80101</v>
      </c>
      <c r="C43" s="99" t="s">
        <v>41</v>
      </c>
      <c r="D43" s="12">
        <v>4121800</v>
      </c>
      <c r="E43" s="12">
        <v>385149</v>
      </c>
      <c r="F43" s="12">
        <f t="shared" si="1"/>
        <v>4506949</v>
      </c>
      <c r="G43" s="98">
        <f t="shared" si="2"/>
        <v>4281949</v>
      </c>
      <c r="H43" s="12">
        <v>2916400</v>
      </c>
      <c r="I43" s="12"/>
      <c r="J43" s="12">
        <v>1365549</v>
      </c>
      <c r="K43" s="13"/>
      <c r="L43" s="13"/>
      <c r="M43" s="13"/>
      <c r="N43" s="12">
        <v>225000</v>
      </c>
      <c r="O43" s="48"/>
      <c r="P43" s="158">
        <v>60000</v>
      </c>
      <c r="Q43" s="42"/>
      <c r="R43" s="42"/>
    </row>
    <row r="44" spans="1:18" s="43" customFormat="1" ht="15.75" customHeight="1">
      <c r="A44" s="76"/>
      <c r="B44" s="50">
        <v>80103</v>
      </c>
      <c r="C44" s="97" t="s">
        <v>42</v>
      </c>
      <c r="D44" s="12">
        <v>109600</v>
      </c>
      <c r="E44" s="12">
        <v>1000</v>
      </c>
      <c r="F44" s="12">
        <f t="shared" si="1"/>
        <v>110600</v>
      </c>
      <c r="G44" s="98">
        <f aca="true" t="shared" si="13" ref="G44:G76">H44+I44+J44+K44+M44</f>
        <v>110600</v>
      </c>
      <c r="H44" s="12">
        <v>91000</v>
      </c>
      <c r="I44" s="12"/>
      <c r="J44" s="12">
        <v>19600</v>
      </c>
      <c r="K44" s="13"/>
      <c r="L44" s="13"/>
      <c r="M44" s="13"/>
      <c r="N44" s="12"/>
      <c r="O44" s="48"/>
      <c r="P44" s="138"/>
      <c r="Q44" s="42"/>
      <c r="R44" s="42"/>
    </row>
    <row r="45" spans="1:18" s="43" customFormat="1" ht="15.75">
      <c r="A45" s="76"/>
      <c r="B45" s="101">
        <v>80104</v>
      </c>
      <c r="C45" s="99" t="s">
        <v>43</v>
      </c>
      <c r="D45" s="12">
        <v>1353908</v>
      </c>
      <c r="E45" s="12">
        <v>8680</v>
      </c>
      <c r="F45" s="12">
        <f t="shared" si="1"/>
        <v>1362588</v>
      </c>
      <c r="G45" s="98">
        <f t="shared" si="13"/>
        <v>1362588</v>
      </c>
      <c r="H45" s="12">
        <v>840228</v>
      </c>
      <c r="I45" s="12">
        <v>180657</v>
      </c>
      <c r="J45" s="12">
        <v>341703</v>
      </c>
      <c r="K45" s="13"/>
      <c r="L45" s="13"/>
      <c r="M45" s="13"/>
      <c r="N45" s="12"/>
      <c r="O45" s="48"/>
      <c r="P45" s="69"/>
      <c r="Q45" s="42"/>
      <c r="R45" s="42"/>
    </row>
    <row r="46" spans="1:18" s="43" customFormat="1" ht="15.75">
      <c r="A46" s="76"/>
      <c r="B46" s="101">
        <v>80110</v>
      </c>
      <c r="C46" s="99" t="s">
        <v>44</v>
      </c>
      <c r="D46" s="12">
        <v>1953100</v>
      </c>
      <c r="E46" s="12"/>
      <c r="F46" s="12">
        <v>1953100</v>
      </c>
      <c r="G46" s="98">
        <v>1560400</v>
      </c>
      <c r="H46" s="12">
        <v>1560400</v>
      </c>
      <c r="I46" s="13"/>
      <c r="J46" s="12">
        <v>392700</v>
      </c>
      <c r="K46" s="13"/>
      <c r="L46" s="13"/>
      <c r="M46" s="13"/>
      <c r="N46" s="12"/>
      <c r="O46" s="48"/>
      <c r="P46" s="133"/>
      <c r="Q46" s="42"/>
      <c r="R46" s="42"/>
    </row>
    <row r="47" spans="1:18" s="43" customFormat="1" ht="15.75">
      <c r="A47" s="76"/>
      <c r="B47" s="101">
        <v>80113</v>
      </c>
      <c r="C47" s="99" t="s">
        <v>45</v>
      </c>
      <c r="D47" s="12">
        <v>691200</v>
      </c>
      <c r="E47" s="12"/>
      <c r="F47" s="12">
        <f t="shared" si="1"/>
        <v>691200</v>
      </c>
      <c r="G47" s="98">
        <f t="shared" si="13"/>
        <v>691200</v>
      </c>
      <c r="H47" s="12">
        <v>78900</v>
      </c>
      <c r="I47" s="13"/>
      <c r="J47" s="12">
        <v>612300</v>
      </c>
      <c r="K47" s="13"/>
      <c r="L47" s="13"/>
      <c r="M47" s="13"/>
      <c r="N47" s="13"/>
      <c r="O47" s="48"/>
      <c r="P47" s="133"/>
      <c r="Q47" s="42"/>
      <c r="R47" s="42"/>
    </row>
    <row r="48" spans="1:18" s="43" customFormat="1" ht="16.5" customHeight="1">
      <c r="A48" s="196"/>
      <c r="B48" s="102">
        <v>80146</v>
      </c>
      <c r="C48" s="197" t="s">
        <v>46</v>
      </c>
      <c r="D48" s="198">
        <v>40500</v>
      </c>
      <c r="E48" s="12"/>
      <c r="F48" s="12">
        <f>G48+N48</f>
        <v>40500</v>
      </c>
      <c r="G48" s="98">
        <f>H48+I48+J48+K48+M48</f>
        <v>40500</v>
      </c>
      <c r="H48" s="199"/>
      <c r="I48" s="13"/>
      <c r="J48" s="12">
        <v>40500</v>
      </c>
      <c r="K48" s="200"/>
      <c r="L48" s="199"/>
      <c r="M48" s="13"/>
      <c r="N48" s="13"/>
      <c r="O48" s="199"/>
      <c r="P48" s="137"/>
      <c r="Q48" s="42"/>
      <c r="R48" s="42"/>
    </row>
    <row r="49" spans="1:18" s="43" customFormat="1" ht="16.5" customHeight="1" thickBot="1">
      <c r="A49" s="83"/>
      <c r="B49" s="194">
        <v>80195</v>
      </c>
      <c r="C49" s="85" t="s">
        <v>92</v>
      </c>
      <c r="D49" s="195">
        <v>6411</v>
      </c>
      <c r="E49" s="14"/>
      <c r="F49" s="14">
        <f>G49+N49</f>
        <v>6411</v>
      </c>
      <c r="G49" s="112">
        <f>H49+I49+J49+K49+M49</f>
        <v>6411</v>
      </c>
      <c r="H49" s="71"/>
      <c r="I49" s="142"/>
      <c r="J49" s="14">
        <v>6411</v>
      </c>
      <c r="K49" s="127"/>
      <c r="L49" s="71"/>
      <c r="M49" s="142"/>
      <c r="N49" s="142"/>
      <c r="O49" s="71"/>
      <c r="P49" s="72"/>
      <c r="Q49" s="42"/>
      <c r="R49" s="42"/>
    </row>
    <row r="50" spans="1:18" s="43" customFormat="1" ht="15.75">
      <c r="A50" s="76">
        <v>851</v>
      </c>
      <c r="B50" s="44" t="s">
        <v>9</v>
      </c>
      <c r="C50" s="49" t="s">
        <v>47</v>
      </c>
      <c r="D50" s="19">
        <f>SUM(D51:D53)</f>
        <v>142000</v>
      </c>
      <c r="E50" s="19"/>
      <c r="F50" s="119">
        <f t="shared" si="1"/>
        <v>142000</v>
      </c>
      <c r="G50" s="184">
        <f t="shared" si="13"/>
        <v>142000</v>
      </c>
      <c r="H50" s="19">
        <f>H51+H52+H53</f>
        <v>17760</v>
      </c>
      <c r="I50" s="110">
        <f aca="true" t="shared" si="14" ref="I50:O50">I51+I52+I53</f>
        <v>54000</v>
      </c>
      <c r="J50" s="40">
        <f t="shared" si="14"/>
        <v>70240</v>
      </c>
      <c r="K50" s="110">
        <f t="shared" si="14"/>
        <v>0</v>
      </c>
      <c r="L50" s="40">
        <f t="shared" si="14"/>
        <v>0</v>
      </c>
      <c r="M50" s="19">
        <f t="shared" si="14"/>
        <v>0</v>
      </c>
      <c r="N50" s="110">
        <f t="shared" si="14"/>
        <v>0</v>
      </c>
      <c r="O50" s="40">
        <f t="shared" si="14"/>
        <v>0</v>
      </c>
      <c r="P50" s="149"/>
      <c r="Q50" s="42"/>
      <c r="R50" s="42"/>
    </row>
    <row r="51" spans="1:18" s="43" customFormat="1" ht="15.75">
      <c r="A51" s="76"/>
      <c r="B51" s="100">
        <v>85153</v>
      </c>
      <c r="C51" s="99" t="s">
        <v>48</v>
      </c>
      <c r="D51" s="12">
        <v>25000</v>
      </c>
      <c r="E51" s="12"/>
      <c r="F51" s="12">
        <f t="shared" si="1"/>
        <v>25000</v>
      </c>
      <c r="G51" s="98">
        <f t="shared" si="13"/>
        <v>25000</v>
      </c>
      <c r="H51" s="12">
        <v>7100</v>
      </c>
      <c r="I51" s="12">
        <v>2000</v>
      </c>
      <c r="J51" s="12">
        <v>15900</v>
      </c>
      <c r="K51" s="36"/>
      <c r="L51" s="36"/>
      <c r="M51" s="36"/>
      <c r="N51" s="36"/>
      <c r="O51" s="51"/>
      <c r="P51" s="147"/>
      <c r="Q51" s="42"/>
      <c r="R51" s="42"/>
    </row>
    <row r="52" spans="1:18" s="43" customFormat="1" ht="15.75">
      <c r="A52" s="76"/>
      <c r="B52" s="102">
        <v>85154</v>
      </c>
      <c r="C52" s="99" t="s">
        <v>49</v>
      </c>
      <c r="D52" s="12">
        <v>60000</v>
      </c>
      <c r="E52" s="12"/>
      <c r="F52" s="12">
        <f t="shared" si="1"/>
        <v>60000</v>
      </c>
      <c r="G52" s="98">
        <f t="shared" si="13"/>
        <v>60000</v>
      </c>
      <c r="H52" s="98">
        <v>10660</v>
      </c>
      <c r="I52" s="98">
        <v>10000</v>
      </c>
      <c r="J52" s="98">
        <v>39340</v>
      </c>
      <c r="K52" s="36"/>
      <c r="L52" s="36"/>
      <c r="M52" s="36"/>
      <c r="N52" s="36"/>
      <c r="O52" s="51"/>
      <c r="P52" s="148"/>
      <c r="Q52" s="42"/>
      <c r="R52" s="42"/>
    </row>
    <row r="53" spans="1:18" s="43" customFormat="1" ht="16.5" thickBot="1">
      <c r="A53" s="87"/>
      <c r="B53" s="152">
        <v>85195</v>
      </c>
      <c r="C53" s="114" t="s">
        <v>50</v>
      </c>
      <c r="D53" s="16">
        <v>57000</v>
      </c>
      <c r="E53" s="70"/>
      <c r="F53" s="16">
        <f t="shared" si="1"/>
        <v>57000</v>
      </c>
      <c r="G53" s="120">
        <f t="shared" si="13"/>
        <v>57000</v>
      </c>
      <c r="H53" s="151"/>
      <c r="I53" s="150">
        <v>42000</v>
      </c>
      <c r="J53" s="151">
        <v>15000</v>
      </c>
      <c r="K53" s="71"/>
      <c r="L53" s="71"/>
      <c r="M53" s="15"/>
      <c r="N53" s="121"/>
      <c r="O53" s="71"/>
      <c r="P53" s="134"/>
      <c r="Q53" s="42"/>
      <c r="R53" s="42"/>
    </row>
    <row r="54" spans="1:18" s="43" customFormat="1" ht="15.75">
      <c r="A54" s="76">
        <v>852</v>
      </c>
      <c r="B54" s="44" t="s">
        <v>9</v>
      </c>
      <c r="C54" s="146" t="s">
        <v>51</v>
      </c>
      <c r="D54" s="129">
        <f>SUM(D55:D63)</f>
        <v>6510839</v>
      </c>
      <c r="E54" s="129"/>
      <c r="F54" s="129">
        <f t="shared" si="1"/>
        <v>6510839</v>
      </c>
      <c r="G54" s="183">
        <f t="shared" si="13"/>
        <v>6510839</v>
      </c>
      <c r="H54" s="40">
        <f>H55+H56+H57+H58+H59+H60+H61+H62+H63</f>
        <v>698700</v>
      </c>
      <c r="I54" s="110">
        <f aca="true" t="shared" si="15" ref="I54:P54">I55+I56+I57+I58+I59+I60+I61+I62+I63</f>
        <v>0</v>
      </c>
      <c r="J54" s="19">
        <f t="shared" si="15"/>
        <v>5812139</v>
      </c>
      <c r="K54" s="40">
        <f t="shared" si="15"/>
        <v>0</v>
      </c>
      <c r="L54" s="40">
        <f t="shared" si="15"/>
        <v>0</v>
      </c>
      <c r="M54" s="110">
        <f t="shared" si="15"/>
        <v>0</v>
      </c>
      <c r="N54" s="19">
        <f t="shared" si="15"/>
        <v>0</v>
      </c>
      <c r="O54" s="40">
        <f t="shared" si="15"/>
        <v>0</v>
      </c>
      <c r="P54" s="66">
        <f t="shared" si="15"/>
        <v>0</v>
      </c>
      <c r="Q54" s="42"/>
      <c r="R54" s="42"/>
    </row>
    <row r="55" spans="1:18" s="43" customFormat="1" ht="15.75">
      <c r="A55" s="76"/>
      <c r="B55" s="101">
        <v>85202</v>
      </c>
      <c r="C55" s="99" t="s">
        <v>52</v>
      </c>
      <c r="D55" s="12">
        <v>28800</v>
      </c>
      <c r="E55" s="12"/>
      <c r="F55" s="12">
        <f t="shared" si="1"/>
        <v>28800</v>
      </c>
      <c r="G55" s="98">
        <f t="shared" si="13"/>
        <v>28800</v>
      </c>
      <c r="H55" s="12"/>
      <c r="I55" s="12"/>
      <c r="J55" s="12">
        <v>28800</v>
      </c>
      <c r="K55" s="36"/>
      <c r="L55" s="36"/>
      <c r="M55" s="36"/>
      <c r="N55" s="33"/>
      <c r="O55" s="51"/>
      <c r="P55" s="143"/>
      <c r="Q55" s="42"/>
      <c r="R55" s="42"/>
    </row>
    <row r="56" spans="1:18" s="43" customFormat="1" ht="15.75">
      <c r="A56" s="76"/>
      <c r="B56" s="101">
        <v>85203</v>
      </c>
      <c r="C56" s="99" t="s">
        <v>53</v>
      </c>
      <c r="D56" s="12">
        <v>5000</v>
      </c>
      <c r="E56" s="12"/>
      <c r="F56" s="12">
        <f t="shared" si="1"/>
        <v>5000</v>
      </c>
      <c r="G56" s="98">
        <f t="shared" si="13"/>
        <v>5000</v>
      </c>
      <c r="H56" s="12"/>
      <c r="I56" s="12"/>
      <c r="J56" s="12">
        <v>5000</v>
      </c>
      <c r="K56" s="36"/>
      <c r="L56" s="36"/>
      <c r="M56" s="36"/>
      <c r="N56" s="33"/>
      <c r="O56" s="51"/>
      <c r="P56" s="143"/>
      <c r="Q56" s="42"/>
      <c r="R56" s="42"/>
    </row>
    <row r="57" spans="1:18" s="43" customFormat="1" ht="39" customHeight="1">
      <c r="A57" s="76"/>
      <c r="B57" s="102">
        <v>85212</v>
      </c>
      <c r="C57" s="97" t="s">
        <v>54</v>
      </c>
      <c r="D57" s="12">
        <v>4260200</v>
      </c>
      <c r="E57" s="12"/>
      <c r="F57" s="12">
        <f t="shared" si="1"/>
        <v>4260200</v>
      </c>
      <c r="G57" s="98">
        <f t="shared" si="13"/>
        <v>4260200</v>
      </c>
      <c r="H57" s="12">
        <v>133470</v>
      </c>
      <c r="I57" s="12"/>
      <c r="J57" s="12">
        <v>4126730</v>
      </c>
      <c r="K57" s="13"/>
      <c r="L57" s="13"/>
      <c r="M57" s="13"/>
      <c r="N57" s="12"/>
      <c r="O57" s="51"/>
      <c r="P57" s="143"/>
      <c r="Q57" s="42"/>
      <c r="R57" s="42"/>
    </row>
    <row r="58" spans="1:18" s="43" customFormat="1" ht="38.25" customHeight="1">
      <c r="A58" s="78"/>
      <c r="B58" s="102">
        <v>85213</v>
      </c>
      <c r="C58" s="97" t="s">
        <v>55</v>
      </c>
      <c r="D58" s="12">
        <v>40590</v>
      </c>
      <c r="E58" s="12"/>
      <c r="F58" s="12">
        <f t="shared" si="1"/>
        <v>40590</v>
      </c>
      <c r="G58" s="98">
        <f t="shared" si="13"/>
        <v>40590</v>
      </c>
      <c r="H58" s="12">
        <v>40590</v>
      </c>
      <c r="I58" s="13"/>
      <c r="J58" s="12">
        <v>0</v>
      </c>
      <c r="K58" s="13"/>
      <c r="L58" s="13"/>
      <c r="M58" s="13"/>
      <c r="N58" s="13"/>
      <c r="O58" s="48"/>
      <c r="P58" s="137"/>
      <c r="Q58" s="42"/>
      <c r="R58" s="42"/>
    </row>
    <row r="59" spans="1:18" s="43" customFormat="1" ht="25.5" customHeight="1">
      <c r="A59" s="78"/>
      <c r="B59" s="102">
        <v>85214</v>
      </c>
      <c r="C59" s="97" t="s">
        <v>56</v>
      </c>
      <c r="D59" s="12">
        <v>992873</v>
      </c>
      <c r="E59" s="12"/>
      <c r="F59" s="12">
        <f t="shared" si="1"/>
        <v>992873</v>
      </c>
      <c r="G59" s="98">
        <f t="shared" si="13"/>
        <v>992873</v>
      </c>
      <c r="H59" s="12">
        <v>2500</v>
      </c>
      <c r="I59" s="13"/>
      <c r="J59" s="12">
        <v>990373</v>
      </c>
      <c r="K59" s="13"/>
      <c r="L59" s="13"/>
      <c r="M59" s="13"/>
      <c r="N59" s="13"/>
      <c r="O59" s="48"/>
      <c r="P59" s="137"/>
      <c r="Q59" s="42"/>
      <c r="R59" s="42"/>
    </row>
    <row r="60" spans="1:18" s="43" customFormat="1" ht="15.75">
      <c r="A60" s="78"/>
      <c r="B60" s="102">
        <v>85215</v>
      </c>
      <c r="C60" s="99" t="s">
        <v>57</v>
      </c>
      <c r="D60" s="12">
        <v>500000</v>
      </c>
      <c r="E60" s="12"/>
      <c r="F60" s="12">
        <f t="shared" si="1"/>
        <v>500000</v>
      </c>
      <c r="G60" s="98">
        <f t="shared" si="13"/>
        <v>500000</v>
      </c>
      <c r="H60" s="13"/>
      <c r="I60" s="13"/>
      <c r="J60" s="12">
        <v>500000</v>
      </c>
      <c r="K60" s="13"/>
      <c r="L60" s="13"/>
      <c r="M60" s="13"/>
      <c r="N60" s="13"/>
      <c r="O60" s="48"/>
      <c r="P60" s="137"/>
      <c r="Q60" s="42"/>
      <c r="R60" s="42"/>
    </row>
    <row r="61" spans="1:18" s="43" customFormat="1" ht="15.75">
      <c r="A61" s="78"/>
      <c r="B61" s="101">
        <v>85219</v>
      </c>
      <c r="C61" s="99" t="s">
        <v>58</v>
      </c>
      <c r="D61" s="12">
        <v>476686</v>
      </c>
      <c r="E61" s="12"/>
      <c r="F61" s="12">
        <f t="shared" si="1"/>
        <v>476686</v>
      </c>
      <c r="G61" s="98">
        <f t="shared" si="13"/>
        <v>476686</v>
      </c>
      <c r="H61" s="12">
        <v>416450</v>
      </c>
      <c r="I61" s="13"/>
      <c r="J61" s="12">
        <v>60236</v>
      </c>
      <c r="K61" s="13"/>
      <c r="L61" s="13"/>
      <c r="M61" s="13"/>
      <c r="N61" s="13"/>
      <c r="O61" s="48"/>
      <c r="P61" s="137"/>
      <c r="Q61" s="42"/>
      <c r="R61" s="42"/>
    </row>
    <row r="62" spans="1:18" s="43" customFormat="1" ht="26.25" customHeight="1">
      <c r="A62" s="76"/>
      <c r="B62" s="102">
        <v>85228</v>
      </c>
      <c r="C62" s="97" t="s">
        <v>59</v>
      </c>
      <c r="D62" s="12">
        <v>105690</v>
      </c>
      <c r="E62" s="12"/>
      <c r="F62" s="12">
        <f t="shared" si="1"/>
        <v>105690</v>
      </c>
      <c r="G62" s="98">
        <f t="shared" si="13"/>
        <v>105690</v>
      </c>
      <c r="H62" s="12">
        <v>105690</v>
      </c>
      <c r="I62" s="13"/>
      <c r="J62" s="12"/>
      <c r="K62" s="13"/>
      <c r="L62" s="13"/>
      <c r="M62" s="13"/>
      <c r="N62" s="13"/>
      <c r="O62" s="48"/>
      <c r="P62" s="137"/>
      <c r="Q62" s="42"/>
      <c r="R62" s="42"/>
    </row>
    <row r="63" spans="1:18" s="43" customFormat="1" ht="16.5" customHeight="1" thickBot="1">
      <c r="A63" s="76"/>
      <c r="B63" s="108">
        <v>85295</v>
      </c>
      <c r="C63" s="45" t="s">
        <v>30</v>
      </c>
      <c r="D63" s="117">
        <v>101000</v>
      </c>
      <c r="E63" s="117"/>
      <c r="F63" s="16">
        <f t="shared" si="1"/>
        <v>101000</v>
      </c>
      <c r="G63" s="120">
        <f t="shared" si="13"/>
        <v>101000</v>
      </c>
      <c r="H63" s="70"/>
      <c r="I63" s="15"/>
      <c r="J63" s="16">
        <v>101000</v>
      </c>
      <c r="K63" s="121"/>
      <c r="L63" s="71"/>
      <c r="M63" s="121"/>
      <c r="N63" s="121"/>
      <c r="O63" s="71"/>
      <c r="P63" s="128"/>
      <c r="Q63" s="42"/>
      <c r="R63" s="42"/>
    </row>
    <row r="64" spans="1:18" s="43" customFormat="1" ht="17.25" customHeight="1" hidden="1" thickTop="1">
      <c r="A64" s="77">
        <v>853</v>
      </c>
      <c r="B64" s="38" t="s">
        <v>9</v>
      </c>
      <c r="C64" s="39" t="s">
        <v>60</v>
      </c>
      <c r="D64" s="40">
        <f>F64-E64</f>
        <v>0</v>
      </c>
      <c r="E64" s="41"/>
      <c r="F64" s="32">
        <f t="shared" si="1"/>
        <v>0</v>
      </c>
      <c r="G64" s="47">
        <f t="shared" si="13"/>
        <v>0</v>
      </c>
      <c r="H64" s="40">
        <f>H65</f>
        <v>0</v>
      </c>
      <c r="I64" s="40">
        <f aca="true" t="shared" si="16" ref="I64:N64">I65</f>
        <v>0</v>
      </c>
      <c r="J64" s="40">
        <f t="shared" si="16"/>
        <v>0</v>
      </c>
      <c r="K64" s="40">
        <f t="shared" si="16"/>
        <v>0</v>
      </c>
      <c r="L64" s="40">
        <f t="shared" si="16"/>
        <v>0</v>
      </c>
      <c r="M64" s="40">
        <f t="shared" si="16"/>
        <v>0</v>
      </c>
      <c r="N64" s="40">
        <f t="shared" si="16"/>
        <v>0</v>
      </c>
      <c r="O64" s="40">
        <f>O65</f>
        <v>0</v>
      </c>
      <c r="P64" s="66">
        <f>P65</f>
        <v>0</v>
      </c>
      <c r="Q64" s="42"/>
      <c r="R64" s="42"/>
    </row>
    <row r="65" spans="1:18" s="43" customFormat="1" ht="27.75" customHeight="1" hidden="1" thickBot="1">
      <c r="A65" s="76"/>
      <c r="B65" s="52">
        <v>85311</v>
      </c>
      <c r="C65" s="45" t="s">
        <v>61</v>
      </c>
      <c r="D65" s="40">
        <f>F65-E65</f>
        <v>0</v>
      </c>
      <c r="E65" s="47"/>
      <c r="F65" s="35">
        <f t="shared" si="1"/>
        <v>0</v>
      </c>
      <c r="G65" s="47">
        <f t="shared" si="13"/>
        <v>0</v>
      </c>
      <c r="H65" s="47"/>
      <c r="I65" s="47">
        <v>0</v>
      </c>
      <c r="J65" s="47"/>
      <c r="K65" s="52"/>
      <c r="L65" s="48"/>
      <c r="M65" s="48"/>
      <c r="N65" s="46"/>
      <c r="O65" s="48"/>
      <c r="P65" s="67"/>
      <c r="Q65" s="42"/>
      <c r="R65" s="42"/>
    </row>
    <row r="66" spans="1:18" s="43" customFormat="1" ht="15.75" customHeight="1">
      <c r="A66" s="88">
        <v>854</v>
      </c>
      <c r="B66" s="89" t="s">
        <v>9</v>
      </c>
      <c r="C66" s="144" t="s">
        <v>62</v>
      </c>
      <c r="D66" s="40">
        <f>SUM(D67:D70)</f>
        <v>927983</v>
      </c>
      <c r="E66" s="118">
        <v>7000</v>
      </c>
      <c r="F66" s="8">
        <f t="shared" si="1"/>
        <v>934983</v>
      </c>
      <c r="G66" s="41">
        <f t="shared" si="13"/>
        <v>934983</v>
      </c>
      <c r="H66" s="122">
        <f aca="true" t="shared" si="17" ref="H66:O66">H67+H68+H69+H70</f>
        <v>495800</v>
      </c>
      <c r="I66" s="126">
        <f t="shared" si="17"/>
        <v>9000</v>
      </c>
      <c r="J66" s="4">
        <f t="shared" si="17"/>
        <v>430183</v>
      </c>
      <c r="K66" s="4">
        <f t="shared" si="17"/>
        <v>0</v>
      </c>
      <c r="L66" s="41">
        <f t="shared" si="17"/>
        <v>0</v>
      </c>
      <c r="M66" s="41">
        <f t="shared" si="17"/>
        <v>0</v>
      </c>
      <c r="N66" s="4">
        <f t="shared" si="17"/>
        <v>0</v>
      </c>
      <c r="O66" s="41">
        <f t="shared" si="17"/>
        <v>0</v>
      </c>
      <c r="P66" s="68"/>
      <c r="Q66" s="42"/>
      <c r="R66" s="42"/>
    </row>
    <row r="67" spans="1:18" s="43" customFormat="1" ht="15.75">
      <c r="A67" s="76"/>
      <c r="B67" s="102">
        <v>85401</v>
      </c>
      <c r="C67" s="99" t="s">
        <v>63</v>
      </c>
      <c r="D67" s="34">
        <v>757000</v>
      </c>
      <c r="E67" s="12">
        <v>7000</v>
      </c>
      <c r="F67" s="12">
        <f t="shared" si="1"/>
        <v>764000</v>
      </c>
      <c r="G67" s="113">
        <f t="shared" si="13"/>
        <v>764000</v>
      </c>
      <c r="H67" s="12">
        <v>495800</v>
      </c>
      <c r="I67" s="13"/>
      <c r="J67" s="34">
        <v>268200</v>
      </c>
      <c r="K67" s="13"/>
      <c r="L67" s="13"/>
      <c r="M67" s="13"/>
      <c r="N67" s="13"/>
      <c r="O67" s="48"/>
      <c r="P67" s="137"/>
      <c r="Q67" s="42"/>
      <c r="R67" s="42"/>
    </row>
    <row r="68" spans="1:18" s="43" customFormat="1" ht="15.75">
      <c r="A68" s="76"/>
      <c r="B68" s="100">
        <v>85415</v>
      </c>
      <c r="C68" s="99" t="s">
        <v>64</v>
      </c>
      <c r="D68" s="34">
        <v>166483</v>
      </c>
      <c r="E68" s="12"/>
      <c r="F68" s="12">
        <f t="shared" si="1"/>
        <v>166483</v>
      </c>
      <c r="G68" s="113">
        <f t="shared" si="13"/>
        <v>166483</v>
      </c>
      <c r="H68" s="13"/>
      <c r="I68" s="12">
        <v>9000</v>
      </c>
      <c r="J68" s="34">
        <v>157483</v>
      </c>
      <c r="K68" s="13"/>
      <c r="L68" s="13"/>
      <c r="M68" s="13"/>
      <c r="N68" s="13"/>
      <c r="O68" s="48"/>
      <c r="P68" s="67"/>
      <c r="Q68" s="42"/>
      <c r="R68" s="42"/>
    </row>
    <row r="69" spans="1:18" s="43" customFormat="1" ht="15.75" hidden="1">
      <c r="A69" s="76"/>
      <c r="B69" s="50">
        <v>85417</v>
      </c>
      <c r="C69" s="116" t="s">
        <v>65</v>
      </c>
      <c r="D69" s="46">
        <f>F69-E69</f>
        <v>0</v>
      </c>
      <c r="E69" s="46"/>
      <c r="F69" s="35">
        <f t="shared" si="1"/>
        <v>0</v>
      </c>
      <c r="G69" s="47">
        <f t="shared" si="13"/>
        <v>0</v>
      </c>
      <c r="H69" s="123"/>
      <c r="I69" s="9"/>
      <c r="J69" s="46"/>
      <c r="K69" s="48"/>
      <c r="L69" s="48"/>
      <c r="M69" s="48"/>
      <c r="N69" s="48"/>
      <c r="O69" s="48"/>
      <c r="P69" s="67"/>
      <c r="Q69" s="42"/>
      <c r="R69" s="42"/>
    </row>
    <row r="70" spans="1:18" s="43" customFormat="1" ht="16.5" customHeight="1" thickBot="1">
      <c r="A70" s="83"/>
      <c r="B70" s="106">
        <v>85446</v>
      </c>
      <c r="C70" s="145" t="s">
        <v>46</v>
      </c>
      <c r="D70" s="70">
        <v>4500</v>
      </c>
      <c r="E70" s="14"/>
      <c r="F70" s="14">
        <f t="shared" si="1"/>
        <v>4500</v>
      </c>
      <c r="G70" s="90">
        <f t="shared" si="13"/>
        <v>4500</v>
      </c>
      <c r="H70" s="142"/>
      <c r="I70" s="14"/>
      <c r="J70" s="70">
        <v>4500</v>
      </c>
      <c r="K70" s="127"/>
      <c r="L70" s="71"/>
      <c r="M70" s="127"/>
      <c r="N70" s="127"/>
      <c r="O70" s="48"/>
      <c r="P70" s="134"/>
      <c r="Q70" s="42"/>
      <c r="R70" s="42"/>
    </row>
    <row r="71" spans="1:18" s="43" customFormat="1" ht="15.75" customHeight="1">
      <c r="A71" s="77">
        <v>900</v>
      </c>
      <c r="B71" s="38" t="s">
        <v>9</v>
      </c>
      <c r="C71" s="18" t="s">
        <v>66</v>
      </c>
      <c r="D71" s="110">
        <f>SUM(D72:D78)</f>
        <v>1067133</v>
      </c>
      <c r="E71" s="110">
        <v>-12225</v>
      </c>
      <c r="F71" s="19">
        <f t="shared" si="1"/>
        <v>1054908</v>
      </c>
      <c r="G71" s="41">
        <f t="shared" si="13"/>
        <v>907908</v>
      </c>
      <c r="H71" s="19">
        <f>H72+H73+H74+H75+H76+H77+H78</f>
        <v>129700</v>
      </c>
      <c r="I71" s="17">
        <f aca="true" t="shared" si="18" ref="I71:P71">I72+I73+I74+I75+I76+I77+I78</f>
        <v>67433</v>
      </c>
      <c r="J71" s="40">
        <f t="shared" si="18"/>
        <v>710775</v>
      </c>
      <c r="K71" s="110">
        <f t="shared" si="18"/>
        <v>0</v>
      </c>
      <c r="L71" s="40">
        <f t="shared" si="18"/>
        <v>0</v>
      </c>
      <c r="M71" s="19">
        <f t="shared" si="18"/>
        <v>0</v>
      </c>
      <c r="N71" s="40">
        <f t="shared" si="18"/>
        <v>147000</v>
      </c>
      <c r="O71" s="40">
        <f t="shared" si="18"/>
        <v>0</v>
      </c>
      <c r="P71" s="130">
        <f t="shared" si="18"/>
        <v>125000</v>
      </c>
      <c r="Q71" s="42"/>
      <c r="R71" s="42"/>
    </row>
    <row r="72" spans="1:18" s="43" customFormat="1" ht="15.75" customHeight="1">
      <c r="A72" s="79"/>
      <c r="B72" s="102">
        <v>90002</v>
      </c>
      <c r="C72" s="97" t="s">
        <v>86</v>
      </c>
      <c r="D72" s="12">
        <v>111933</v>
      </c>
      <c r="E72" s="12">
        <v>-27225</v>
      </c>
      <c r="F72" s="12">
        <f t="shared" si="1"/>
        <v>84708</v>
      </c>
      <c r="G72" s="113">
        <f t="shared" si="13"/>
        <v>84708</v>
      </c>
      <c r="H72" s="12"/>
      <c r="I72" s="12">
        <v>57933</v>
      </c>
      <c r="J72" s="34">
        <v>26775</v>
      </c>
      <c r="K72" s="12"/>
      <c r="L72" s="12"/>
      <c r="M72" s="12"/>
      <c r="N72" s="12"/>
      <c r="O72" s="48"/>
      <c r="P72" s="138"/>
      <c r="Q72" s="53"/>
      <c r="R72" s="42"/>
    </row>
    <row r="73" spans="1:18" s="43" customFormat="1" ht="15.75" customHeight="1">
      <c r="A73" s="77"/>
      <c r="B73" s="102">
        <v>90003</v>
      </c>
      <c r="C73" s="97" t="s">
        <v>67</v>
      </c>
      <c r="D73" s="12">
        <v>20000</v>
      </c>
      <c r="E73" s="12"/>
      <c r="F73" s="12">
        <f t="shared" si="1"/>
        <v>20000</v>
      </c>
      <c r="G73" s="113">
        <f t="shared" si="13"/>
        <v>20000</v>
      </c>
      <c r="H73" s="33"/>
      <c r="I73" s="33"/>
      <c r="J73" s="34">
        <v>20000</v>
      </c>
      <c r="K73" s="33"/>
      <c r="L73" s="33"/>
      <c r="M73" s="33"/>
      <c r="N73" s="33"/>
      <c r="O73" s="51"/>
      <c r="P73" s="141"/>
      <c r="Q73" s="42"/>
      <c r="R73" s="42"/>
    </row>
    <row r="74" spans="1:18" s="43" customFormat="1" ht="15.75">
      <c r="A74" s="76"/>
      <c r="B74" s="101">
        <v>90013</v>
      </c>
      <c r="C74" s="99" t="s">
        <v>68</v>
      </c>
      <c r="D74" s="12">
        <v>5000</v>
      </c>
      <c r="E74" s="12"/>
      <c r="F74" s="12">
        <f t="shared" si="1"/>
        <v>5000</v>
      </c>
      <c r="G74" s="113">
        <f t="shared" si="13"/>
        <v>5000</v>
      </c>
      <c r="H74" s="13"/>
      <c r="I74" s="12"/>
      <c r="J74" s="34">
        <v>5000</v>
      </c>
      <c r="K74" s="13"/>
      <c r="L74" s="13"/>
      <c r="M74" s="13"/>
      <c r="N74" s="13"/>
      <c r="O74" s="48"/>
      <c r="P74" s="67"/>
      <c r="Q74" s="42"/>
      <c r="R74" s="42"/>
    </row>
    <row r="75" spans="1:18" s="43" customFormat="1" ht="15.75">
      <c r="A75" s="76"/>
      <c r="B75" s="100">
        <v>90015</v>
      </c>
      <c r="C75" s="99" t="s">
        <v>69</v>
      </c>
      <c r="D75" s="12">
        <v>580000</v>
      </c>
      <c r="E75" s="12"/>
      <c r="F75" s="12">
        <f t="shared" si="1"/>
        <v>580000</v>
      </c>
      <c r="G75" s="113">
        <f t="shared" si="13"/>
        <v>500000</v>
      </c>
      <c r="H75" s="13"/>
      <c r="I75" s="13"/>
      <c r="J75" s="34">
        <v>500000</v>
      </c>
      <c r="K75" s="13"/>
      <c r="L75" s="13"/>
      <c r="M75" s="13"/>
      <c r="N75" s="12">
        <v>80000</v>
      </c>
      <c r="O75" s="48"/>
      <c r="P75" s="137">
        <v>80000</v>
      </c>
      <c r="Q75" s="42"/>
      <c r="R75" s="42"/>
    </row>
    <row r="76" spans="1:18" s="43" customFormat="1" ht="27" customHeight="1">
      <c r="A76" s="76"/>
      <c r="B76" s="102">
        <v>90019</v>
      </c>
      <c r="C76" s="103" t="s">
        <v>70</v>
      </c>
      <c r="D76" s="12">
        <v>4000</v>
      </c>
      <c r="E76" s="12"/>
      <c r="F76" s="12">
        <f t="shared" si="1"/>
        <v>4000</v>
      </c>
      <c r="G76" s="113">
        <f t="shared" si="13"/>
        <v>4000</v>
      </c>
      <c r="H76" s="13"/>
      <c r="I76" s="13"/>
      <c r="J76" s="34">
        <v>4000</v>
      </c>
      <c r="K76" s="13"/>
      <c r="L76" s="13"/>
      <c r="M76" s="13"/>
      <c r="N76" s="12"/>
      <c r="O76" s="48"/>
      <c r="P76" s="137"/>
      <c r="Q76" s="42"/>
      <c r="R76" s="42"/>
    </row>
    <row r="77" spans="1:18" s="43" customFormat="1" ht="29.25" customHeight="1">
      <c r="A77" s="76"/>
      <c r="B77" s="102">
        <v>90020</v>
      </c>
      <c r="C77" s="103" t="s">
        <v>71</v>
      </c>
      <c r="D77" s="12">
        <v>2000</v>
      </c>
      <c r="E77" s="12"/>
      <c r="F77" s="12">
        <f t="shared" si="1"/>
        <v>2000</v>
      </c>
      <c r="G77" s="113">
        <f aca="true" t="shared" si="19" ref="G77:G83">H77+I77+J77+K77+M77</f>
        <v>2000</v>
      </c>
      <c r="H77" s="13"/>
      <c r="I77" s="12"/>
      <c r="J77" s="34">
        <v>2000</v>
      </c>
      <c r="K77" s="13"/>
      <c r="L77" s="13"/>
      <c r="M77" s="13"/>
      <c r="N77" s="13"/>
      <c r="O77" s="48"/>
      <c r="P77" s="67"/>
      <c r="Q77" s="42"/>
      <c r="R77" s="42"/>
    </row>
    <row r="78" spans="1:18" s="43" customFormat="1" ht="16.5" thickBot="1">
      <c r="A78" s="83"/>
      <c r="B78" s="106">
        <v>90095</v>
      </c>
      <c r="C78" s="73" t="s">
        <v>30</v>
      </c>
      <c r="D78" s="16">
        <v>344200</v>
      </c>
      <c r="E78" s="16">
        <v>15000</v>
      </c>
      <c r="F78" s="16">
        <f aca="true" t="shared" si="20" ref="F78:F87">G78+N78</f>
        <v>359200</v>
      </c>
      <c r="G78" s="90">
        <f t="shared" si="19"/>
        <v>292200</v>
      </c>
      <c r="H78" s="16">
        <v>129700</v>
      </c>
      <c r="I78" s="14">
        <v>9500</v>
      </c>
      <c r="J78" s="16">
        <v>153000</v>
      </c>
      <c r="K78" s="15"/>
      <c r="L78" s="71"/>
      <c r="M78" s="131"/>
      <c r="N78" s="70">
        <v>67000</v>
      </c>
      <c r="O78" s="48"/>
      <c r="P78" s="139">
        <v>45000</v>
      </c>
      <c r="Q78" s="42"/>
      <c r="R78" s="42"/>
    </row>
    <row r="79" spans="1:18" s="43" customFormat="1" ht="16.5" customHeight="1">
      <c r="A79" s="77">
        <v>921</v>
      </c>
      <c r="B79" s="107" t="s">
        <v>9</v>
      </c>
      <c r="C79" s="39" t="s">
        <v>72</v>
      </c>
      <c r="D79" s="19">
        <f>SUM(D80:D83)</f>
        <v>753200</v>
      </c>
      <c r="E79" s="110"/>
      <c r="F79" s="19">
        <f t="shared" si="20"/>
        <v>753200</v>
      </c>
      <c r="G79" s="41">
        <f t="shared" si="19"/>
        <v>742490</v>
      </c>
      <c r="H79" s="19">
        <f>H80+H81+H82+H83</f>
        <v>0</v>
      </c>
      <c r="I79" s="17">
        <f aca="true" t="shared" si="21" ref="I79:P79">I80+I81+I82+I83</f>
        <v>742490</v>
      </c>
      <c r="J79" s="40">
        <f t="shared" si="21"/>
        <v>0</v>
      </c>
      <c r="K79" s="110">
        <f t="shared" si="21"/>
        <v>0</v>
      </c>
      <c r="L79" s="40">
        <f t="shared" si="21"/>
        <v>0</v>
      </c>
      <c r="M79" s="110">
        <f t="shared" si="21"/>
        <v>0</v>
      </c>
      <c r="N79" s="110">
        <f t="shared" si="21"/>
        <v>10710</v>
      </c>
      <c r="O79" s="40">
        <f t="shared" si="21"/>
        <v>0</v>
      </c>
      <c r="P79" s="130">
        <f t="shared" si="21"/>
        <v>0</v>
      </c>
      <c r="Q79" s="42"/>
      <c r="R79" s="42"/>
    </row>
    <row r="80" spans="1:18" s="43" customFormat="1" ht="15.75" customHeight="1">
      <c r="A80" s="77"/>
      <c r="B80" s="105">
        <v>92105</v>
      </c>
      <c r="C80" s="103" t="s">
        <v>73</v>
      </c>
      <c r="D80" s="12">
        <v>0</v>
      </c>
      <c r="E80" s="12"/>
      <c r="F80" s="12">
        <f t="shared" si="20"/>
        <v>0</v>
      </c>
      <c r="G80" s="113">
        <f t="shared" si="19"/>
        <v>0</v>
      </c>
      <c r="H80" s="33"/>
      <c r="I80" s="12"/>
      <c r="J80" s="34">
        <v>0</v>
      </c>
      <c r="K80" s="36"/>
      <c r="L80" s="36"/>
      <c r="M80" s="36"/>
      <c r="N80" s="12"/>
      <c r="O80" s="51"/>
      <c r="P80" s="138"/>
      <c r="Q80" s="42"/>
      <c r="R80" s="42"/>
    </row>
    <row r="81" spans="1:18" s="43" customFormat="1" ht="15.75" customHeight="1">
      <c r="A81" s="76"/>
      <c r="B81" s="108">
        <v>92109</v>
      </c>
      <c r="C81" s="103" t="s">
        <v>74</v>
      </c>
      <c r="D81" s="12">
        <v>368200</v>
      </c>
      <c r="E81" s="12"/>
      <c r="F81" s="12">
        <f t="shared" si="20"/>
        <v>368200</v>
      </c>
      <c r="G81" s="113">
        <f t="shared" si="19"/>
        <v>361110</v>
      </c>
      <c r="H81" s="12"/>
      <c r="I81" s="12">
        <v>361110</v>
      </c>
      <c r="J81" s="34">
        <v>0</v>
      </c>
      <c r="K81" s="13"/>
      <c r="L81" s="13"/>
      <c r="M81" s="13"/>
      <c r="N81" s="12">
        <v>7090</v>
      </c>
      <c r="O81" s="48"/>
      <c r="P81" s="137"/>
      <c r="Q81" s="42"/>
      <c r="R81" s="42"/>
    </row>
    <row r="82" spans="1:18" s="43" customFormat="1" ht="15.75">
      <c r="A82" s="76"/>
      <c r="B82" s="100">
        <v>92116</v>
      </c>
      <c r="C82" s="104" t="s">
        <v>75</v>
      </c>
      <c r="D82" s="12">
        <v>383500</v>
      </c>
      <c r="E82" s="12"/>
      <c r="F82" s="12">
        <f t="shared" si="20"/>
        <v>383500</v>
      </c>
      <c r="G82" s="113">
        <f t="shared" si="19"/>
        <v>379880</v>
      </c>
      <c r="H82" s="12"/>
      <c r="I82" s="12">
        <v>379880</v>
      </c>
      <c r="J82" s="34">
        <v>0</v>
      </c>
      <c r="K82" s="36"/>
      <c r="L82" s="36"/>
      <c r="M82" s="36"/>
      <c r="N82" s="12">
        <v>3620</v>
      </c>
      <c r="O82" s="51"/>
      <c r="P82" s="68"/>
      <c r="Q82" s="42"/>
      <c r="R82" s="42"/>
    </row>
    <row r="83" spans="1:18" s="43" customFormat="1" ht="16.5" thickBot="1">
      <c r="A83" s="83"/>
      <c r="B83" s="109">
        <v>92195</v>
      </c>
      <c r="C83" s="114" t="s">
        <v>30</v>
      </c>
      <c r="D83" s="132">
        <v>1500</v>
      </c>
      <c r="E83" s="16"/>
      <c r="F83" s="125">
        <f t="shared" si="20"/>
        <v>1500</v>
      </c>
      <c r="G83" s="120">
        <f t="shared" si="19"/>
        <v>1500</v>
      </c>
      <c r="H83" s="125"/>
      <c r="I83" s="14">
        <v>1500</v>
      </c>
      <c r="J83" s="16"/>
      <c r="K83" s="91"/>
      <c r="L83" s="91"/>
      <c r="M83" s="37"/>
      <c r="N83" s="16"/>
      <c r="O83" s="91"/>
      <c r="P83" s="136"/>
      <c r="Q83" s="42"/>
      <c r="R83" s="42"/>
    </row>
    <row r="84" spans="1:18" s="43" customFormat="1" ht="15.75">
      <c r="A84" s="76">
        <v>926</v>
      </c>
      <c r="B84" s="44" t="s">
        <v>9</v>
      </c>
      <c r="C84" s="11" t="s">
        <v>76</v>
      </c>
      <c r="D84" s="19">
        <f>SUM(D85:D87)</f>
        <v>291000</v>
      </c>
      <c r="E84" s="19"/>
      <c r="F84" s="19">
        <f t="shared" si="20"/>
        <v>291000</v>
      </c>
      <c r="G84" s="19">
        <f>SUM(H84,J84,I84)</f>
        <v>221000</v>
      </c>
      <c r="H84" s="32">
        <f>H85+H86+H87</f>
        <v>18000</v>
      </c>
      <c r="I84" s="17">
        <f aca="true" t="shared" si="22" ref="I84:P84">I85+I86+I87</f>
        <v>100000</v>
      </c>
      <c r="J84" s="40">
        <f t="shared" si="22"/>
        <v>103000</v>
      </c>
      <c r="K84" s="110">
        <f t="shared" si="22"/>
        <v>0</v>
      </c>
      <c r="L84" s="40">
        <f t="shared" si="22"/>
        <v>0</v>
      </c>
      <c r="M84" s="110">
        <f t="shared" si="22"/>
        <v>0</v>
      </c>
      <c r="N84" s="19">
        <f t="shared" si="22"/>
        <v>70000</v>
      </c>
      <c r="O84" s="40">
        <f t="shared" si="22"/>
        <v>0</v>
      </c>
      <c r="P84" s="66">
        <f t="shared" si="22"/>
        <v>0</v>
      </c>
      <c r="Q84" s="42"/>
      <c r="R84" s="42"/>
    </row>
    <row r="85" spans="1:18" s="43" customFormat="1" ht="15.75">
      <c r="A85" s="78"/>
      <c r="B85" s="101">
        <v>92601</v>
      </c>
      <c r="C85" s="99" t="s">
        <v>77</v>
      </c>
      <c r="D85" s="12">
        <v>20000</v>
      </c>
      <c r="E85" s="12"/>
      <c r="F85" s="12">
        <f t="shared" si="20"/>
        <v>20000</v>
      </c>
      <c r="G85" s="34">
        <f>SUM(H85:J85)</f>
        <v>20000</v>
      </c>
      <c r="H85" s="12"/>
      <c r="I85" s="12"/>
      <c r="J85" s="34">
        <v>20000</v>
      </c>
      <c r="K85" s="13"/>
      <c r="L85" s="13"/>
      <c r="M85" s="13"/>
      <c r="N85" s="12"/>
      <c r="O85" s="48"/>
      <c r="P85" s="135"/>
      <c r="Q85" s="53"/>
      <c r="R85" s="42"/>
    </row>
    <row r="86" spans="1:18" s="43" customFormat="1" ht="16.5" customHeight="1">
      <c r="A86" s="76"/>
      <c r="B86" s="102">
        <v>92605</v>
      </c>
      <c r="C86" s="97" t="s">
        <v>78</v>
      </c>
      <c r="D86" s="12">
        <v>196000</v>
      </c>
      <c r="E86" s="12"/>
      <c r="F86" s="12">
        <f t="shared" si="20"/>
        <v>196000</v>
      </c>
      <c r="G86" s="34">
        <f>SUM(H86:M86)</f>
        <v>196000</v>
      </c>
      <c r="H86" s="12">
        <v>18000</v>
      </c>
      <c r="I86" s="12">
        <v>100000</v>
      </c>
      <c r="J86" s="34">
        <v>78000</v>
      </c>
      <c r="K86" s="13"/>
      <c r="L86" s="13"/>
      <c r="M86" s="13"/>
      <c r="N86" s="12"/>
      <c r="O86" s="48"/>
      <c r="P86" s="133"/>
      <c r="Q86" s="42"/>
      <c r="R86" s="42"/>
    </row>
    <row r="87" spans="1:18" s="43" customFormat="1" ht="16.5" thickBot="1">
      <c r="A87" s="25"/>
      <c r="B87" s="50">
        <v>92695</v>
      </c>
      <c r="C87" s="10" t="s">
        <v>30</v>
      </c>
      <c r="D87" s="16">
        <v>75000</v>
      </c>
      <c r="E87" s="16"/>
      <c r="F87" s="16">
        <f t="shared" si="20"/>
        <v>75000</v>
      </c>
      <c r="G87" s="70">
        <f>SUM(H87:M87)</f>
        <v>5000</v>
      </c>
      <c r="H87" s="15"/>
      <c r="I87" s="14"/>
      <c r="J87" s="70">
        <v>5000</v>
      </c>
      <c r="K87" s="121"/>
      <c r="L87" s="71"/>
      <c r="M87" s="15"/>
      <c r="N87" s="121">
        <v>70000</v>
      </c>
      <c r="O87" s="71"/>
      <c r="P87" s="134"/>
      <c r="Q87" s="42"/>
      <c r="R87" s="42"/>
    </row>
    <row r="88" spans="1:18" s="43" customFormat="1" ht="15.75">
      <c r="A88" s="26"/>
      <c r="B88" s="26"/>
      <c r="C88" s="22"/>
      <c r="D88" s="51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2"/>
      <c r="R88" s="42"/>
    </row>
    <row r="89" spans="1:18" s="43" customFormat="1" ht="15.75">
      <c r="A89" s="53"/>
      <c r="B89" s="53"/>
      <c r="C89" s="22"/>
      <c r="D89" s="51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2"/>
      <c r="R89" s="42"/>
    </row>
    <row r="90" spans="1:18" s="43" customFormat="1" ht="15.75">
      <c r="A90" s="53"/>
      <c r="B90" s="53"/>
      <c r="C90" s="22"/>
      <c r="D90" s="51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2"/>
      <c r="R90" s="42"/>
    </row>
    <row r="91" spans="1:18" s="43" customFormat="1" ht="15.75">
      <c r="A91" s="53"/>
      <c r="B91" s="53"/>
      <c r="C91" s="22"/>
      <c r="D91" s="51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2"/>
      <c r="R91" s="42"/>
    </row>
    <row r="92" spans="1:18" s="43" customFormat="1" ht="15.75">
      <c r="A92" s="53"/>
      <c r="B92" s="53"/>
      <c r="C92" s="22"/>
      <c r="D92" s="51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2"/>
      <c r="R92" s="42"/>
    </row>
    <row r="93" spans="1:18" s="43" customFormat="1" ht="15.75">
      <c r="A93" s="53"/>
      <c r="B93" s="53"/>
      <c r="C93" s="22"/>
      <c r="D93" s="54"/>
      <c r="E93" s="55"/>
      <c r="F93" s="55"/>
      <c r="G93" s="55"/>
      <c r="H93" s="55"/>
      <c r="I93" s="55"/>
      <c r="J93" s="55"/>
      <c r="K93" s="55"/>
      <c r="L93" s="55"/>
      <c r="M93" s="55"/>
      <c r="N93" s="55"/>
      <c r="O93" s="55"/>
      <c r="P93" s="55"/>
      <c r="Q93" s="42"/>
      <c r="R93" s="42"/>
    </row>
    <row r="94" spans="1:18" s="43" customFormat="1" ht="15.75">
      <c r="A94" s="53"/>
      <c r="B94" s="53"/>
      <c r="C94" s="22"/>
      <c r="D94" s="54"/>
      <c r="E94" s="55"/>
      <c r="F94" s="55"/>
      <c r="G94" s="55"/>
      <c r="H94" s="55"/>
      <c r="I94" s="55"/>
      <c r="J94" s="55"/>
      <c r="K94" s="55"/>
      <c r="L94" s="55"/>
      <c r="M94" s="55"/>
      <c r="N94" s="55"/>
      <c r="O94" s="55"/>
      <c r="P94" s="55"/>
      <c r="Q94" s="42"/>
      <c r="R94" s="42"/>
    </row>
    <row r="95" spans="1:18" s="43" customFormat="1" ht="15.75">
      <c r="A95" s="53"/>
      <c r="B95" s="53"/>
      <c r="C95" s="22"/>
      <c r="D95" s="54"/>
      <c r="E95" s="55"/>
      <c r="F95" s="55"/>
      <c r="G95" s="55"/>
      <c r="H95" s="55"/>
      <c r="I95" s="55"/>
      <c r="J95" s="55"/>
      <c r="K95" s="55"/>
      <c r="L95" s="55"/>
      <c r="M95" s="55"/>
      <c r="N95" s="55"/>
      <c r="O95" s="55"/>
      <c r="P95" s="55"/>
      <c r="Q95" s="42"/>
      <c r="R95" s="42"/>
    </row>
    <row r="96" spans="1:18" s="43" customFormat="1" ht="15.75">
      <c r="A96" s="53"/>
      <c r="B96" s="53"/>
      <c r="C96" s="22"/>
      <c r="D96" s="54"/>
      <c r="E96" s="55"/>
      <c r="F96" s="55"/>
      <c r="G96" s="55"/>
      <c r="H96" s="55"/>
      <c r="I96" s="55"/>
      <c r="J96" s="55"/>
      <c r="K96" s="55"/>
      <c r="L96" s="55"/>
      <c r="M96" s="55"/>
      <c r="N96" s="55"/>
      <c r="O96" s="55"/>
      <c r="P96" s="55"/>
      <c r="Q96" s="42"/>
      <c r="R96" s="42"/>
    </row>
    <row r="97" spans="1:18" s="1" customFormat="1" ht="15.75">
      <c r="A97" s="53"/>
      <c r="B97" s="53"/>
      <c r="C97" s="22"/>
      <c r="D97" s="54"/>
      <c r="E97" s="55"/>
      <c r="F97" s="55"/>
      <c r="G97" s="55"/>
      <c r="H97" s="55"/>
      <c r="I97" s="55"/>
      <c r="J97" s="55"/>
      <c r="K97" s="55"/>
      <c r="L97" s="55"/>
      <c r="M97" s="55"/>
      <c r="N97" s="55"/>
      <c r="O97" s="55"/>
      <c r="P97" s="55"/>
      <c r="Q97" s="3"/>
      <c r="R97" s="3"/>
    </row>
    <row r="98" spans="1:18" s="1" customFormat="1" ht="15.75">
      <c r="A98" s="53"/>
      <c r="B98" s="53"/>
      <c r="C98" s="22"/>
      <c r="D98" s="54"/>
      <c r="E98" s="55"/>
      <c r="F98" s="55"/>
      <c r="G98" s="55"/>
      <c r="H98" s="55"/>
      <c r="I98" s="55"/>
      <c r="J98" s="55"/>
      <c r="K98" s="55"/>
      <c r="L98" s="55"/>
      <c r="M98" s="55"/>
      <c r="N98" s="55"/>
      <c r="O98" s="55"/>
      <c r="P98" s="55"/>
      <c r="Q98" s="3"/>
      <c r="R98" s="3"/>
    </row>
    <row r="99" spans="1:18" s="1" customFormat="1" ht="15.75">
      <c r="A99" s="53"/>
      <c r="B99" s="53"/>
      <c r="C99" s="22"/>
      <c r="D99" s="54"/>
      <c r="E99" s="55"/>
      <c r="F99" s="55"/>
      <c r="G99" s="55"/>
      <c r="H99" s="55"/>
      <c r="I99" s="55"/>
      <c r="J99" s="55"/>
      <c r="K99" s="55"/>
      <c r="L99" s="55"/>
      <c r="M99" s="55"/>
      <c r="N99" s="55"/>
      <c r="O99" s="55"/>
      <c r="P99" s="55"/>
      <c r="Q99" s="3"/>
      <c r="R99" s="3"/>
    </row>
    <row r="100" spans="1:18" s="1" customFormat="1" ht="15.75">
      <c r="A100" s="53"/>
      <c r="B100" s="53"/>
      <c r="C100" s="22"/>
      <c r="D100" s="54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3"/>
      <c r="R100" s="3"/>
    </row>
    <row r="101" spans="1:18" s="1" customFormat="1" ht="15.75">
      <c r="A101" s="53"/>
      <c r="B101" s="53"/>
      <c r="C101" s="22"/>
      <c r="D101" s="54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3"/>
      <c r="R101" s="3"/>
    </row>
    <row r="102" spans="1:18" s="1" customFormat="1" ht="15.75">
      <c r="A102" s="53"/>
      <c r="B102" s="53"/>
      <c r="C102" s="22"/>
      <c r="D102" s="54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3"/>
      <c r="R102" s="3"/>
    </row>
    <row r="103" spans="1:18" s="1" customFormat="1" ht="15.75">
      <c r="A103" s="53"/>
      <c r="B103" s="53"/>
      <c r="C103" s="22"/>
      <c r="D103" s="54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3"/>
      <c r="R103" s="3"/>
    </row>
    <row r="104" spans="1:18" s="1" customFormat="1" ht="15.75">
      <c r="A104" s="53"/>
      <c r="B104" s="53"/>
      <c r="C104" s="22"/>
      <c r="D104" s="54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3"/>
      <c r="R104" s="3"/>
    </row>
    <row r="105" spans="1:18" s="1" customFormat="1" ht="15.75">
      <c r="A105" s="53"/>
      <c r="B105" s="53"/>
      <c r="C105" s="22"/>
      <c r="D105" s="54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3"/>
      <c r="R105" s="3"/>
    </row>
    <row r="106" spans="1:18" s="1" customFormat="1" ht="15.75">
      <c r="A106" s="53"/>
      <c r="B106" s="53"/>
      <c r="C106" s="22"/>
      <c r="D106" s="54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3"/>
      <c r="R106" s="3"/>
    </row>
    <row r="107" spans="1:18" s="1" customFormat="1" ht="15.75">
      <c r="A107" s="53"/>
      <c r="B107" s="53"/>
      <c r="C107" s="22"/>
      <c r="D107" s="54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3"/>
      <c r="R107" s="3"/>
    </row>
    <row r="108" spans="1:18" s="1" customFormat="1" ht="15.75">
      <c r="A108" s="53"/>
      <c r="B108" s="53"/>
      <c r="C108" s="22"/>
      <c r="D108" s="54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3"/>
      <c r="R108" s="3"/>
    </row>
    <row r="109" spans="1:18" s="1" customFormat="1" ht="15.75">
      <c r="A109" s="53"/>
      <c r="B109" s="53"/>
      <c r="C109" s="22"/>
      <c r="D109" s="54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3"/>
      <c r="R109" s="3"/>
    </row>
    <row r="110" spans="1:18" s="1" customFormat="1" ht="15.75">
      <c r="A110" s="53"/>
      <c r="B110" s="53"/>
      <c r="C110" s="22"/>
      <c r="D110" s="54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3"/>
      <c r="R110" s="3"/>
    </row>
    <row r="111" spans="1:18" s="1" customFormat="1" ht="15.75">
      <c r="A111" s="53"/>
      <c r="B111" s="53"/>
      <c r="C111" s="22"/>
      <c r="D111" s="54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3"/>
      <c r="R111" s="3"/>
    </row>
    <row r="112" spans="1:18" s="1" customFormat="1" ht="15.75">
      <c r="A112" s="53"/>
      <c r="B112" s="53"/>
      <c r="C112" s="22"/>
      <c r="D112" s="54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3"/>
      <c r="R112" s="3"/>
    </row>
    <row r="113" spans="1:18" s="1" customFormat="1" ht="15.75">
      <c r="A113" s="53"/>
      <c r="B113" s="53"/>
      <c r="C113" s="22"/>
      <c r="D113" s="54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3"/>
      <c r="R113" s="3"/>
    </row>
    <row r="114" spans="1:18" s="1" customFormat="1" ht="15.75">
      <c r="A114" s="53"/>
      <c r="B114" s="53"/>
      <c r="C114" s="22"/>
      <c r="D114" s="54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3"/>
      <c r="R114" s="3"/>
    </row>
    <row r="115" spans="1:18" s="1" customFormat="1" ht="15.75">
      <c r="A115" s="53"/>
      <c r="B115" s="53"/>
      <c r="C115" s="23"/>
      <c r="D115" s="54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3"/>
      <c r="R115" s="3"/>
    </row>
    <row r="116" spans="1:18" s="1" customFormat="1" ht="15.75">
      <c r="A116" s="53"/>
      <c r="B116" s="53"/>
      <c r="C116" s="23"/>
      <c r="D116" s="54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3"/>
      <c r="R116" s="3"/>
    </row>
    <row r="117" spans="1:18" s="1" customFormat="1" ht="15.75">
      <c r="A117" s="53"/>
      <c r="B117" s="53"/>
      <c r="C117" s="23"/>
      <c r="D117" s="54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3"/>
      <c r="R117" s="3"/>
    </row>
    <row r="118" spans="1:18" s="1" customFormat="1" ht="15.75">
      <c r="A118" s="53"/>
      <c r="B118" s="53"/>
      <c r="C118" s="23"/>
      <c r="D118" s="56"/>
      <c r="E118" s="57"/>
      <c r="F118" s="57"/>
      <c r="G118" s="57"/>
      <c r="H118" s="57"/>
      <c r="I118" s="57"/>
      <c r="J118" s="57"/>
      <c r="K118" s="57"/>
      <c r="L118" s="57"/>
      <c r="M118" s="57"/>
      <c r="N118" s="57"/>
      <c r="O118" s="57"/>
      <c r="P118" s="57"/>
      <c r="Q118" s="3"/>
      <c r="R118" s="3"/>
    </row>
    <row r="119" spans="1:18" s="1" customFormat="1" ht="15.75">
      <c r="A119" s="53"/>
      <c r="B119" s="53"/>
      <c r="C119" s="23"/>
      <c r="D119" s="56"/>
      <c r="E119" s="57"/>
      <c r="F119" s="57"/>
      <c r="G119" s="57"/>
      <c r="H119" s="57"/>
      <c r="I119" s="57"/>
      <c r="J119" s="57"/>
      <c r="K119" s="57"/>
      <c r="L119" s="57"/>
      <c r="M119" s="57"/>
      <c r="N119" s="57"/>
      <c r="O119" s="57"/>
      <c r="P119" s="57"/>
      <c r="Q119" s="3"/>
      <c r="R119" s="3"/>
    </row>
    <row r="120" spans="1:18" s="1" customFormat="1" ht="15.75">
      <c r="A120" s="53"/>
      <c r="B120" s="53"/>
      <c r="C120" s="23"/>
      <c r="D120" s="56"/>
      <c r="E120" s="57"/>
      <c r="F120" s="57"/>
      <c r="G120" s="57"/>
      <c r="H120" s="57"/>
      <c r="I120" s="57"/>
      <c r="J120" s="57"/>
      <c r="K120" s="57"/>
      <c r="L120" s="57"/>
      <c r="M120" s="57"/>
      <c r="N120" s="57"/>
      <c r="O120" s="57"/>
      <c r="P120" s="57"/>
      <c r="Q120" s="3"/>
      <c r="R120" s="3"/>
    </row>
    <row r="121" spans="1:18" s="1" customFormat="1" ht="15.75">
      <c r="A121" s="53"/>
      <c r="B121" s="53"/>
      <c r="C121" s="23"/>
      <c r="D121" s="56"/>
      <c r="E121" s="57"/>
      <c r="F121" s="57"/>
      <c r="G121" s="57"/>
      <c r="H121" s="57"/>
      <c r="I121" s="57"/>
      <c r="J121" s="57"/>
      <c r="K121" s="57"/>
      <c r="L121" s="57"/>
      <c r="M121" s="57"/>
      <c r="N121" s="57"/>
      <c r="O121" s="57"/>
      <c r="P121" s="57"/>
      <c r="Q121" s="3"/>
      <c r="R121" s="3"/>
    </row>
    <row r="122" spans="1:18" s="1" customFormat="1" ht="15.75">
      <c r="A122" s="53"/>
      <c r="B122" s="53"/>
      <c r="C122" s="23"/>
      <c r="D122" s="56"/>
      <c r="E122" s="57"/>
      <c r="F122" s="57"/>
      <c r="G122" s="57"/>
      <c r="H122" s="57"/>
      <c r="I122" s="57"/>
      <c r="J122" s="57"/>
      <c r="K122" s="57"/>
      <c r="L122" s="57"/>
      <c r="M122" s="57"/>
      <c r="N122" s="57"/>
      <c r="O122" s="57"/>
      <c r="P122" s="57"/>
      <c r="Q122" s="3"/>
      <c r="R122" s="3"/>
    </row>
    <row r="123" spans="1:18" s="1" customFormat="1" ht="15.75">
      <c r="A123" s="53"/>
      <c r="B123" s="53"/>
      <c r="C123" s="23"/>
      <c r="D123" s="56"/>
      <c r="E123" s="57"/>
      <c r="F123" s="57"/>
      <c r="G123" s="57"/>
      <c r="H123" s="57"/>
      <c r="I123" s="57"/>
      <c r="J123" s="57"/>
      <c r="K123" s="57"/>
      <c r="L123" s="57"/>
      <c r="M123" s="57"/>
      <c r="N123" s="57"/>
      <c r="O123" s="57"/>
      <c r="P123" s="57"/>
      <c r="Q123" s="3"/>
      <c r="R123" s="3"/>
    </row>
    <row r="124" spans="1:18" s="1" customFormat="1" ht="15.75">
      <c r="A124" s="53"/>
      <c r="B124" s="53"/>
      <c r="C124" s="23"/>
      <c r="D124" s="56"/>
      <c r="E124" s="57"/>
      <c r="F124" s="57"/>
      <c r="G124" s="57"/>
      <c r="H124" s="57"/>
      <c r="I124" s="57"/>
      <c r="J124" s="57"/>
      <c r="K124" s="57"/>
      <c r="L124" s="57"/>
      <c r="M124" s="57"/>
      <c r="N124" s="57"/>
      <c r="O124" s="57"/>
      <c r="P124" s="57"/>
      <c r="Q124" s="3"/>
      <c r="R124" s="3"/>
    </row>
    <row r="125" spans="1:18" s="1" customFormat="1" ht="15.75">
      <c r="A125" s="53"/>
      <c r="B125" s="53"/>
      <c r="C125" s="23"/>
      <c r="D125" s="56"/>
      <c r="E125" s="57"/>
      <c r="F125" s="57"/>
      <c r="G125" s="57"/>
      <c r="H125" s="57"/>
      <c r="I125" s="57"/>
      <c r="J125" s="57"/>
      <c r="K125" s="57"/>
      <c r="L125" s="57"/>
      <c r="M125" s="57"/>
      <c r="N125" s="57"/>
      <c r="O125" s="57"/>
      <c r="P125" s="57"/>
      <c r="Q125" s="3"/>
      <c r="R125" s="3"/>
    </row>
    <row r="126" spans="1:18" s="1" customFormat="1" ht="15.75">
      <c r="A126" s="53"/>
      <c r="B126" s="53"/>
      <c r="C126" s="23"/>
      <c r="D126" s="56"/>
      <c r="E126" s="57"/>
      <c r="F126" s="57"/>
      <c r="G126" s="57"/>
      <c r="H126" s="57"/>
      <c r="I126" s="57"/>
      <c r="J126" s="57"/>
      <c r="K126" s="57"/>
      <c r="L126" s="57"/>
      <c r="M126" s="57"/>
      <c r="N126" s="57"/>
      <c r="O126" s="57"/>
      <c r="P126" s="57"/>
      <c r="Q126" s="3"/>
      <c r="R126" s="3"/>
    </row>
    <row r="127" spans="1:18" s="1" customFormat="1" ht="15.75">
      <c r="A127" s="53"/>
      <c r="B127" s="53"/>
      <c r="C127" s="23"/>
      <c r="D127" s="56"/>
      <c r="E127" s="57"/>
      <c r="F127" s="57"/>
      <c r="G127" s="57"/>
      <c r="H127" s="57"/>
      <c r="I127" s="57"/>
      <c r="J127" s="57"/>
      <c r="K127" s="57"/>
      <c r="L127" s="57"/>
      <c r="M127" s="57"/>
      <c r="N127" s="57"/>
      <c r="O127" s="57"/>
      <c r="P127" s="57"/>
      <c r="Q127" s="3"/>
      <c r="R127" s="3"/>
    </row>
    <row r="128" spans="1:18" s="1" customFormat="1" ht="15.75">
      <c r="A128" s="53"/>
      <c r="B128" s="53"/>
      <c r="C128" s="23"/>
      <c r="D128" s="56"/>
      <c r="E128" s="57"/>
      <c r="F128" s="57"/>
      <c r="G128" s="57"/>
      <c r="H128" s="57"/>
      <c r="I128" s="57"/>
      <c r="J128" s="57"/>
      <c r="K128" s="57"/>
      <c r="L128" s="57"/>
      <c r="M128" s="57"/>
      <c r="N128" s="57"/>
      <c r="O128" s="57"/>
      <c r="P128" s="57"/>
      <c r="Q128" s="3"/>
      <c r="R128" s="3"/>
    </row>
    <row r="129" spans="1:18" s="1" customFormat="1" ht="15.75">
      <c r="A129" s="53"/>
      <c r="B129" s="53"/>
      <c r="C129" s="23"/>
      <c r="D129" s="56"/>
      <c r="E129" s="57"/>
      <c r="F129" s="57"/>
      <c r="G129" s="57"/>
      <c r="H129" s="57"/>
      <c r="I129" s="57"/>
      <c r="J129" s="57"/>
      <c r="K129" s="57"/>
      <c r="L129" s="57"/>
      <c r="M129" s="57"/>
      <c r="N129" s="57"/>
      <c r="O129" s="57"/>
      <c r="P129" s="57"/>
      <c r="Q129" s="3"/>
      <c r="R129" s="3"/>
    </row>
    <row r="130" spans="1:18" s="1" customFormat="1" ht="15.75">
      <c r="A130" s="53"/>
      <c r="B130" s="53"/>
      <c r="C130" s="23"/>
      <c r="D130" s="56"/>
      <c r="E130" s="57"/>
      <c r="F130" s="57"/>
      <c r="G130" s="57"/>
      <c r="H130" s="57"/>
      <c r="I130" s="57"/>
      <c r="J130" s="57"/>
      <c r="K130" s="57"/>
      <c r="L130" s="57"/>
      <c r="M130" s="57"/>
      <c r="N130" s="57"/>
      <c r="O130" s="57"/>
      <c r="P130" s="57"/>
      <c r="Q130" s="3"/>
      <c r="R130" s="3"/>
    </row>
  </sheetData>
  <mergeCells count="20">
    <mergeCell ref="K7:L7"/>
    <mergeCell ref="N7:O7"/>
    <mergeCell ref="O5:P6"/>
    <mergeCell ref="B3:B6"/>
    <mergeCell ref="G3:P3"/>
    <mergeCell ref="H4:M4"/>
    <mergeCell ref="O4:P4"/>
    <mergeCell ref="H5:H6"/>
    <mergeCell ref="I5:I6"/>
    <mergeCell ref="J5:J6"/>
    <mergeCell ref="A3:A6"/>
    <mergeCell ref="A2:P2"/>
    <mergeCell ref="G4:G6"/>
    <mergeCell ref="N4:N6"/>
    <mergeCell ref="F3:F6"/>
    <mergeCell ref="E3:E6"/>
    <mergeCell ref="D3:D6"/>
    <mergeCell ref="C3:C6"/>
    <mergeCell ref="K5:L6"/>
    <mergeCell ref="M5:M6"/>
  </mergeCells>
  <printOptions/>
  <pageMargins left="0.75" right="0.75" top="1" bottom="1" header="0.5" footer="0.5"/>
  <pageSetup horizontalDpi="600" verticalDpi="600" orientation="landscape" paperSize="9" scale="81" r:id="rId1"/>
  <rowBreaks count="1" manualBreakCount="1">
    <brk id="32" max="16" man="1"/>
  </rowBreaks>
  <colBreaks count="1" manualBreakCount="1">
    <brk id="16" max="1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kszych</dc:creator>
  <cp:keywords/>
  <dc:description/>
  <cp:lastModifiedBy>Krystyna Jaranowska</cp:lastModifiedBy>
  <cp:lastPrinted>2007-08-30T11:21:45Z</cp:lastPrinted>
  <dcterms:created xsi:type="dcterms:W3CDTF">2007-05-24T09:18:26Z</dcterms:created>
  <dcterms:modified xsi:type="dcterms:W3CDTF">2007-08-30T11:22:29Z</dcterms:modified>
  <cp:category/>
  <cp:version/>
  <cp:contentType/>
  <cp:contentStatus/>
</cp:coreProperties>
</file>