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195" windowWidth="11340" windowHeight="661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<sst xmlns="http://schemas.openxmlformats.org/spreadsheetml/2006/main" count="1000" uniqueCount="56">
  <si>
    <t>Rok</t>
  </si>
  <si>
    <t>kredyty i pożyczki</t>
  </si>
  <si>
    <t>obligacje</t>
  </si>
  <si>
    <t>stan długu na 31.12.</t>
  </si>
  <si>
    <t>spłata rat</t>
  </si>
  <si>
    <t>spłata odsetek</t>
  </si>
  <si>
    <t>wyemitowane</t>
  </si>
  <si>
    <t>transza długu</t>
  </si>
  <si>
    <t>Dochody bieżące</t>
  </si>
  <si>
    <t>Dochody ze sprzedaży majątku</t>
  </si>
  <si>
    <t>Wydatki bieżące</t>
  </si>
  <si>
    <t xml:space="preserve">potencjalne spłaty udzielonych poręczeń i gwarancji </t>
  </si>
  <si>
    <t>zaopiniowane</t>
  </si>
  <si>
    <t>na podst. art. 89 u.1 pkt 2 i 3</t>
  </si>
  <si>
    <t>stan długu na 31.03.</t>
  </si>
  <si>
    <t>stan długu na 31.06.</t>
  </si>
  <si>
    <t>stan długu na 31.09.</t>
  </si>
  <si>
    <t>kw.</t>
  </si>
  <si>
    <t>zaciągnięte</t>
  </si>
  <si>
    <t>przychody w I kw</t>
  </si>
  <si>
    <t>przychody w II kw</t>
  </si>
  <si>
    <t>przychody w III kw</t>
  </si>
  <si>
    <t>przychody w IV kw</t>
  </si>
  <si>
    <t>na podst. art. 89 u.1 pkt 4</t>
  </si>
  <si>
    <t>Wyszczególnienie</t>
  </si>
  <si>
    <t>Zadłużenie ogółem</t>
  </si>
  <si>
    <t xml:space="preserve">                wnioskowane</t>
  </si>
  <si>
    <t>Kredyty, pożyczki, obligacje z uwzgl. umorzeń</t>
  </si>
  <si>
    <t>Umorzenie zadłużenia krajowego</t>
  </si>
  <si>
    <t>Umorzenie zadłużenia na projekty UE</t>
  </si>
  <si>
    <t>Zobowiązania wymagalne</t>
  </si>
  <si>
    <t>ogółem</t>
  </si>
  <si>
    <t>po uwzgl. wyłączeń</t>
  </si>
  <si>
    <t>Zadłużenie ogółem po wyłączeniach</t>
  </si>
  <si>
    <t>Kredyty, pożyczki, obligacje, odsetki ogółem</t>
  </si>
  <si>
    <t>Kredyty, pożyczki, obligacje, odsetki ogółem po uwzgl. wyłączeń</t>
  </si>
  <si>
    <t>Dochody ogółem</t>
  </si>
  <si>
    <t>Pozostałe zobowiązania (np. przejęte wierzytelności)</t>
  </si>
  <si>
    <t>(Db+Sm-Wb) / D</t>
  </si>
  <si>
    <t>Max. dopuszczalny wskaźnik spłaty długu ( w %)</t>
  </si>
  <si>
    <t>Planowany wskaźnik spłaty długu (w %)</t>
  </si>
  <si>
    <t>Wskaźnik zadłużenia (w %)</t>
  </si>
  <si>
    <t>po wyłączeniach</t>
  </si>
  <si>
    <t>x</t>
  </si>
  <si>
    <t>Limit spłat rat, odsetek i poręczeń</t>
  </si>
  <si>
    <t>Planowane spłaty rat, odsetek i poręczeń</t>
  </si>
  <si>
    <t>na podst. art. 89 u.1 pkt 1</t>
  </si>
  <si>
    <t>Kredyty, pożyczki, obligacje z uwzgl. umorzeń i wyłączeń</t>
  </si>
  <si>
    <t>Wyłączenia wynikające z art. 243 ust. 3a (na wkład krajowy)</t>
  </si>
  <si>
    <t>Informacja o sytuacji finansowej jednostki samorządu terytorialnego w 2017 roku</t>
  </si>
  <si>
    <t>2016 plan III kw.</t>
  </si>
  <si>
    <t>2016 wyk.</t>
  </si>
  <si>
    <t>Nazwa jst   GMINA KWIDZYN</t>
  </si>
  <si>
    <t>Na dzień 30 czerwca 2017r.</t>
  </si>
  <si>
    <t>Zał. Nr 8 do informacji Wójta Gminy Kwidzyn o przebiegu wykonania budżetu Gminy Kwidzyn za I półrocze 2017r.</t>
  </si>
  <si>
    <t>Informacja o kształtowaniu się wieloletniej prognozy finansowej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</si>
</sst>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/>
    </border>
    <border>
      <left style="thin"/>
      <right style="medium"/>
      <top style="thin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ck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medium">
        <color indexed="8"/>
      </top>
      <bottom style="medium">
        <color indexed="8"/>
      </bottom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/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/>
      <top style="medium"/>
      <bottom/>
    </border>
    <border>
      <left/>
      <right/>
      <top style="thin"/>
      <bottom style="medium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medium"/>
      <right/>
      <top style="thin">
        <color indexed="8"/>
      </top>
      <bottom style="medium"/>
    </border>
    <border>
      <left style="medium"/>
      <right/>
      <top/>
      <bottom style="medium">
        <color indexed="8"/>
      </bottom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/>
      <top style="thick"/>
      <bottom/>
    </border>
    <border>
      <left style="thick"/>
      <right style="medium"/>
      <top style="thick"/>
      <bottom/>
    </border>
    <border>
      <left style="medium"/>
      <right style="thick"/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/>
    </xf>
    <xf numFmtId="3" fontId="0" fillId="32" borderId="0" xfId="0" applyNumberFormat="1" applyFill="1" applyBorder="1" applyAlignment="1" applyProtection="1">
      <alignment/>
      <protection locked="0"/>
    </xf>
    <xf numFmtId="4" fontId="0" fillId="32" borderId="0" xfId="0" applyNumberFormat="1" applyFill="1" applyBorder="1" applyAlignment="1">
      <alignment/>
    </xf>
    <xf numFmtId="3" fontId="4" fillId="32" borderId="0" xfId="0" applyNumberFormat="1" applyFont="1" applyFill="1" applyBorder="1" applyAlignment="1" applyProtection="1">
      <alignment/>
      <protection locked="0"/>
    </xf>
    <xf numFmtId="4" fontId="4" fillId="32" borderId="0" xfId="0" applyNumberFormat="1" applyFont="1" applyFill="1" applyBorder="1" applyAlignment="1">
      <alignment/>
    </xf>
    <xf numFmtId="3" fontId="0" fillId="32" borderId="0" xfId="0" applyNumberFormat="1" applyFill="1" applyBorder="1" applyAlignment="1">
      <alignment/>
    </xf>
    <xf numFmtId="3" fontId="4" fillId="32" borderId="0" xfId="0" applyNumberFormat="1" applyFont="1" applyFill="1" applyBorder="1" applyAlignment="1">
      <alignment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3" fontId="5" fillId="0" borderId="34" xfId="0" applyNumberFormat="1" applyFont="1" applyFill="1" applyBorder="1" applyAlignment="1" applyProtection="1">
      <alignment horizontal="center"/>
      <protection/>
    </xf>
    <xf numFmtId="3" fontId="2" fillId="0" borderId="23" xfId="0" applyNumberFormat="1" applyFont="1" applyFill="1" applyBorder="1" applyAlignment="1" applyProtection="1">
      <alignment horizontal="center"/>
      <protection/>
    </xf>
    <xf numFmtId="3" fontId="2" fillId="0" borderId="11" xfId="0" applyNumberFormat="1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3" fontId="2" fillId="32" borderId="0" xfId="0" applyNumberFormat="1" applyFont="1" applyFill="1" applyBorder="1" applyAlignment="1" applyProtection="1">
      <alignment/>
      <protection locked="0"/>
    </xf>
    <xf numFmtId="0" fontId="2" fillId="32" borderId="0" xfId="0" applyFont="1" applyFill="1" applyBorder="1" applyAlignment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0" fontId="6" fillId="0" borderId="43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/>
      <protection/>
    </xf>
    <xf numFmtId="4" fontId="2" fillId="0" borderId="44" xfId="0" applyNumberFormat="1" applyFont="1" applyFill="1" applyBorder="1" applyAlignment="1" applyProtection="1">
      <alignment horizontal="center"/>
      <protection/>
    </xf>
    <xf numFmtId="3" fontId="2" fillId="0" borderId="44" xfId="0" applyNumberFormat="1" applyFont="1" applyFill="1" applyBorder="1" applyAlignment="1" applyProtection="1">
      <alignment horizontal="center"/>
      <protection/>
    </xf>
    <xf numFmtId="4" fontId="2" fillId="0" borderId="32" xfId="0" applyNumberFormat="1" applyFont="1" applyFill="1" applyBorder="1" applyAlignment="1" applyProtection="1">
      <alignment horizontal="center"/>
      <protection/>
    </xf>
    <xf numFmtId="3" fontId="2" fillId="0" borderId="45" xfId="0" applyNumberFormat="1" applyFont="1" applyFill="1" applyBorder="1" applyAlignment="1" applyProtection="1">
      <alignment horizontal="center"/>
      <protection/>
    </xf>
    <xf numFmtId="4" fontId="2" fillId="0" borderId="46" xfId="0" applyNumberFormat="1" applyFont="1" applyFill="1" applyBorder="1" applyAlignment="1" applyProtection="1">
      <alignment horizontal="center"/>
      <protection/>
    </xf>
    <xf numFmtId="4" fontId="2" fillId="0" borderId="46" xfId="0" applyNumberFormat="1" applyFont="1" applyFill="1" applyBorder="1" applyAlignment="1" applyProtection="1">
      <alignment horizontal="center" vertical="center"/>
      <protection/>
    </xf>
    <xf numFmtId="3" fontId="2" fillId="0" borderId="38" xfId="0" applyNumberFormat="1" applyFont="1" applyFill="1" applyBorder="1" applyAlignment="1" applyProtection="1">
      <alignment horizontal="center"/>
      <protection/>
    </xf>
    <xf numFmtId="3" fontId="2" fillId="0" borderId="47" xfId="0" applyNumberFormat="1" applyFont="1" applyFill="1" applyBorder="1" applyAlignment="1" applyProtection="1">
      <alignment horizontal="center"/>
      <protection/>
    </xf>
    <xf numFmtId="4" fontId="2" fillId="0" borderId="46" xfId="0" applyNumberFormat="1" applyFont="1" applyFill="1" applyBorder="1" applyAlignment="1" applyProtection="1">
      <alignment horizontal="center"/>
      <protection/>
    </xf>
    <xf numFmtId="4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/>
    </xf>
    <xf numFmtId="4" fontId="2" fillId="0" borderId="19" xfId="0" applyNumberFormat="1" applyFont="1" applyFill="1" applyBorder="1" applyAlignment="1" applyProtection="1">
      <alignment horizontal="center"/>
      <protection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3" fontId="2" fillId="0" borderId="19" xfId="0" applyNumberFormat="1" applyFont="1" applyFill="1" applyBorder="1" applyAlignment="1" applyProtection="1">
      <alignment horizontal="center"/>
      <protection/>
    </xf>
    <xf numFmtId="3" fontId="2" fillId="0" borderId="48" xfId="0" applyNumberFormat="1" applyFont="1" applyFill="1" applyBorder="1" applyAlignment="1" applyProtection="1">
      <alignment horizontal="center"/>
      <protection/>
    </xf>
    <xf numFmtId="3" fontId="2" fillId="0" borderId="21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3" fontId="2" fillId="0" borderId="12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/>
      <protection/>
    </xf>
    <xf numFmtId="3" fontId="2" fillId="0" borderId="49" xfId="0" applyNumberFormat="1" applyFont="1" applyFill="1" applyBorder="1" applyAlignment="1" applyProtection="1">
      <alignment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42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53" xfId="0" applyNumberFormat="1" applyFont="1" applyFill="1" applyBorder="1" applyAlignment="1" applyProtection="1">
      <alignment horizontal="right"/>
      <protection locked="0"/>
    </xf>
    <xf numFmtId="3" fontId="2" fillId="0" borderId="40" xfId="0" applyNumberFormat="1" applyFont="1" applyFill="1" applyBorder="1" applyAlignment="1" applyProtection="1">
      <alignment horizontal="right"/>
      <protection locked="0"/>
    </xf>
    <xf numFmtId="3" fontId="2" fillId="0" borderId="54" xfId="0" applyNumberFormat="1" applyFont="1" applyFill="1" applyBorder="1" applyAlignment="1" applyProtection="1">
      <alignment/>
      <protection locked="0"/>
    </xf>
    <xf numFmtId="3" fontId="2" fillId="0" borderId="4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50" xfId="0" applyNumberFormat="1" applyFont="1" applyFill="1" applyBorder="1" applyAlignment="1" applyProtection="1">
      <alignment/>
      <protection locked="0"/>
    </xf>
    <xf numFmtId="3" fontId="2" fillId="0" borderId="55" xfId="0" applyNumberFormat="1" applyFont="1" applyFill="1" applyBorder="1" applyAlignment="1" applyProtection="1">
      <alignment/>
      <protection locked="0"/>
    </xf>
    <xf numFmtId="3" fontId="2" fillId="0" borderId="47" xfId="0" applyNumberFormat="1" applyFont="1" applyFill="1" applyBorder="1" applyAlignment="1" applyProtection="1">
      <alignment/>
      <protection locked="0"/>
    </xf>
    <xf numFmtId="3" fontId="2" fillId="0" borderId="15" xfId="0" applyNumberFormat="1" applyFont="1" applyFill="1" applyBorder="1" applyAlignment="1" applyProtection="1">
      <alignment/>
      <protection locked="0"/>
    </xf>
    <xf numFmtId="3" fontId="2" fillId="0" borderId="38" xfId="0" applyNumberFormat="1" applyFont="1" applyFill="1" applyBorder="1" applyAlignment="1" applyProtection="1">
      <alignment/>
      <protection locked="0"/>
    </xf>
    <xf numFmtId="3" fontId="2" fillId="0" borderId="46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3" fontId="2" fillId="0" borderId="35" xfId="0" applyNumberFormat="1" applyFont="1" applyFill="1" applyBorder="1" applyAlignment="1" applyProtection="1">
      <alignment/>
      <protection locked="0"/>
    </xf>
    <xf numFmtId="3" fontId="2" fillId="0" borderId="39" xfId="0" applyNumberFormat="1" applyFont="1" applyFill="1" applyBorder="1" applyAlignment="1" applyProtection="1">
      <alignment/>
      <protection locked="0"/>
    </xf>
    <xf numFmtId="3" fontId="2" fillId="0" borderId="56" xfId="0" applyNumberFormat="1" applyFont="1" applyFill="1" applyBorder="1" applyAlignment="1" applyProtection="1">
      <alignment/>
      <protection locked="0"/>
    </xf>
    <xf numFmtId="3" fontId="2" fillId="0" borderId="47" xfId="0" applyNumberFormat="1" applyFont="1" applyFill="1" applyBorder="1" applyAlignment="1" applyProtection="1">
      <alignment horizontal="right"/>
      <protection locked="0"/>
    </xf>
    <xf numFmtId="3" fontId="2" fillId="0" borderId="16" xfId="0" applyNumberFormat="1" applyFont="1" applyFill="1" applyBorder="1" applyAlignment="1" applyProtection="1">
      <alignment/>
      <protection locked="0"/>
    </xf>
    <xf numFmtId="3" fontId="2" fillId="0" borderId="45" xfId="0" applyNumberFormat="1" applyFont="1" applyFill="1" applyBorder="1" applyAlignment="1" applyProtection="1">
      <alignment/>
      <protection locked="0"/>
    </xf>
    <xf numFmtId="3" fontId="2" fillId="0" borderId="43" xfId="0" applyNumberFormat="1" applyFont="1" applyFill="1" applyBorder="1" applyAlignment="1" applyProtection="1">
      <alignment/>
      <protection locked="0"/>
    </xf>
    <xf numFmtId="3" fontId="2" fillId="0" borderId="57" xfId="0" applyNumberFormat="1" applyFont="1" applyFill="1" applyBorder="1" applyAlignment="1" applyProtection="1">
      <alignment/>
      <protection locked="0"/>
    </xf>
    <xf numFmtId="3" fontId="2" fillId="0" borderId="58" xfId="0" applyNumberFormat="1" applyFont="1" applyFill="1" applyBorder="1" applyAlignment="1" applyProtection="1">
      <alignment/>
      <protection locked="0"/>
    </xf>
    <xf numFmtId="3" fontId="2" fillId="0" borderId="59" xfId="0" applyNumberFormat="1" applyFont="1" applyFill="1" applyBorder="1" applyAlignment="1" applyProtection="1">
      <alignment/>
      <protection locked="0"/>
    </xf>
    <xf numFmtId="3" fontId="2" fillId="0" borderId="60" xfId="0" applyNumberFormat="1" applyFont="1" applyFill="1" applyBorder="1" applyAlignment="1" applyProtection="1">
      <alignment/>
      <protection locked="0"/>
    </xf>
    <xf numFmtId="3" fontId="2" fillId="0" borderId="61" xfId="0" applyNumberFormat="1" applyFont="1" applyFill="1" applyBorder="1" applyAlignment="1" applyProtection="1">
      <alignment horizontal="right"/>
      <protection locked="0"/>
    </xf>
    <xf numFmtId="3" fontId="2" fillId="0" borderId="62" xfId="0" applyNumberFormat="1" applyFont="1" applyFill="1" applyBorder="1" applyAlignment="1" applyProtection="1">
      <alignment horizontal="right"/>
      <protection locked="0"/>
    </xf>
    <xf numFmtId="3" fontId="2" fillId="0" borderId="63" xfId="0" applyNumberFormat="1" applyFont="1" applyFill="1" applyBorder="1" applyAlignment="1" applyProtection="1">
      <alignment/>
      <protection locked="0"/>
    </xf>
    <xf numFmtId="3" fontId="2" fillId="0" borderId="62" xfId="0" applyNumberFormat="1" applyFont="1" applyFill="1" applyBorder="1" applyAlignment="1" applyProtection="1">
      <alignment/>
      <protection locked="0"/>
    </xf>
    <xf numFmtId="3" fontId="2" fillId="0" borderId="64" xfId="0" applyNumberFormat="1" applyFont="1" applyFill="1" applyBorder="1" applyAlignment="1" applyProtection="1">
      <alignment/>
      <protection locked="0"/>
    </xf>
    <xf numFmtId="3" fontId="2" fillId="0" borderId="18" xfId="0" applyNumberFormat="1" applyFont="1" applyFill="1" applyBorder="1" applyAlignment="1" applyProtection="1">
      <alignment/>
      <protection locked="0"/>
    </xf>
    <xf numFmtId="3" fontId="2" fillId="0" borderId="65" xfId="0" applyNumberFormat="1" applyFont="1" applyFill="1" applyBorder="1" applyAlignment="1" applyProtection="1">
      <alignment/>
      <protection locked="0"/>
    </xf>
    <xf numFmtId="3" fontId="2" fillId="0" borderId="20" xfId="0" applyNumberFormat="1" applyFont="1" applyFill="1" applyBorder="1" applyAlignment="1" applyProtection="1">
      <alignment/>
      <protection locked="0"/>
    </xf>
    <xf numFmtId="3" fontId="2" fillId="0" borderId="66" xfId="0" applyNumberFormat="1" applyFont="1" applyFill="1" applyBorder="1" applyAlignment="1" applyProtection="1">
      <alignment horizontal="right"/>
      <protection locked="0"/>
    </xf>
    <xf numFmtId="3" fontId="2" fillId="0" borderId="67" xfId="0" applyNumberFormat="1" applyFont="1" applyFill="1" applyBorder="1" applyAlignment="1" applyProtection="1">
      <alignment/>
      <protection locked="0"/>
    </xf>
    <xf numFmtId="3" fontId="2" fillId="0" borderId="35" xfId="0" applyNumberFormat="1" applyFont="1" applyFill="1" applyBorder="1" applyAlignment="1" applyProtection="1">
      <alignment horizontal="right"/>
      <protection locked="0"/>
    </xf>
    <xf numFmtId="3" fontId="2" fillId="0" borderId="68" xfId="0" applyNumberFormat="1" applyFont="1" applyFill="1" applyBorder="1" applyAlignment="1" applyProtection="1">
      <alignment/>
      <protection locked="0"/>
    </xf>
    <xf numFmtId="3" fontId="5" fillId="0" borderId="69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3" fontId="2" fillId="0" borderId="46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70" xfId="0" applyNumberFormat="1" applyFont="1" applyFill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center"/>
      <protection/>
    </xf>
    <xf numFmtId="3" fontId="2" fillId="0" borderId="25" xfId="0" applyNumberFormat="1" applyFont="1" applyFill="1" applyBorder="1" applyAlignment="1" applyProtection="1">
      <alignment horizontal="right"/>
      <protection locked="0"/>
    </xf>
    <xf numFmtId="3" fontId="2" fillId="0" borderId="24" xfId="0" applyNumberFormat="1" applyFont="1" applyFill="1" applyBorder="1" applyAlignment="1" applyProtection="1">
      <alignment horizontal="right"/>
      <protection locked="0"/>
    </xf>
    <xf numFmtId="3" fontId="5" fillId="0" borderId="69" xfId="0" applyNumberFormat="1" applyFont="1" applyFill="1" applyBorder="1" applyAlignment="1" applyProtection="1">
      <alignment horizontal="center"/>
      <protection/>
    </xf>
    <xf numFmtId="3" fontId="2" fillId="0" borderId="18" xfId="0" applyNumberFormat="1" applyFont="1" applyFill="1" applyBorder="1" applyAlignment="1" applyProtection="1">
      <alignment horizontal="center"/>
      <protection/>
    </xf>
    <xf numFmtId="3" fontId="2" fillId="0" borderId="25" xfId="0" applyNumberFormat="1" applyFont="1" applyFill="1" applyBorder="1" applyAlignment="1" applyProtection="1">
      <alignment horizontal="center"/>
      <protection/>
    </xf>
    <xf numFmtId="3" fontId="2" fillId="0" borderId="15" xfId="0" applyNumberFormat="1" applyFont="1" applyFill="1" applyBorder="1" applyAlignment="1" applyProtection="1">
      <alignment horizontal="center" vertical="center"/>
      <protection/>
    </xf>
    <xf numFmtId="3" fontId="2" fillId="0" borderId="25" xfId="0" applyNumberFormat="1" applyFont="1" applyFill="1" applyBorder="1" applyAlignment="1" applyProtection="1">
      <alignment horizontal="center" vertical="center"/>
      <protection/>
    </xf>
    <xf numFmtId="3" fontId="2" fillId="0" borderId="40" xfId="0" applyNumberFormat="1" applyFont="1" applyFill="1" applyBorder="1" applyAlignment="1" applyProtection="1">
      <alignment horizontal="center"/>
      <protection/>
    </xf>
    <xf numFmtId="3" fontId="2" fillId="0" borderId="39" xfId="0" applyNumberFormat="1" applyFont="1" applyFill="1" applyBorder="1" applyAlignment="1" applyProtection="1">
      <alignment horizontal="center"/>
      <protection/>
    </xf>
    <xf numFmtId="3" fontId="2" fillId="0" borderId="39" xfId="0" applyNumberFormat="1" applyFont="1" applyFill="1" applyBorder="1" applyAlignment="1" applyProtection="1">
      <alignment horizontal="center" vertical="center"/>
      <protection/>
    </xf>
    <xf numFmtId="3" fontId="5" fillId="0" borderId="26" xfId="0" applyNumberFormat="1" applyFont="1" applyFill="1" applyBorder="1" applyAlignment="1" applyProtection="1">
      <alignment horizontal="right"/>
      <protection locked="0"/>
    </xf>
    <xf numFmtId="3" fontId="5" fillId="0" borderId="71" xfId="0" applyNumberFormat="1" applyFont="1" applyFill="1" applyBorder="1" applyAlignment="1" applyProtection="1">
      <alignment horizontal="right"/>
      <protection locked="0"/>
    </xf>
    <xf numFmtId="3" fontId="2" fillId="0" borderId="72" xfId="0" applyNumberFormat="1" applyFont="1" applyFill="1" applyBorder="1" applyAlignment="1" applyProtection="1">
      <alignment horizontal="center"/>
      <protection/>
    </xf>
    <xf numFmtId="3" fontId="2" fillId="0" borderId="28" xfId="0" applyNumberFormat="1" applyFont="1" applyFill="1" applyBorder="1" applyAlignment="1" applyProtection="1">
      <alignment horizontal="center"/>
      <protection/>
    </xf>
    <xf numFmtId="3" fontId="2" fillId="0" borderId="56" xfId="0" applyNumberFormat="1" applyFont="1" applyFill="1" applyBorder="1" applyAlignment="1" applyProtection="1">
      <alignment horizontal="center"/>
      <protection/>
    </xf>
    <xf numFmtId="3" fontId="2" fillId="0" borderId="56" xfId="0" applyNumberFormat="1" applyFont="1" applyFill="1" applyBorder="1" applyAlignment="1" applyProtection="1">
      <alignment horizontal="center" vertical="center"/>
      <protection/>
    </xf>
    <xf numFmtId="3" fontId="5" fillId="0" borderId="73" xfId="0" applyNumberFormat="1" applyFont="1" applyFill="1" applyBorder="1" applyAlignment="1" applyProtection="1">
      <alignment/>
      <protection locked="0"/>
    </xf>
    <xf numFmtId="3" fontId="2" fillId="0" borderId="74" xfId="0" applyNumberFormat="1" applyFont="1" applyFill="1" applyBorder="1" applyAlignment="1" applyProtection="1">
      <alignment horizontal="center"/>
      <protection/>
    </xf>
    <xf numFmtId="3" fontId="2" fillId="0" borderId="75" xfId="0" applyNumberFormat="1" applyFont="1" applyFill="1" applyBorder="1" applyAlignment="1" applyProtection="1">
      <alignment horizontal="center"/>
      <protection/>
    </xf>
    <xf numFmtId="3" fontId="5" fillId="0" borderId="76" xfId="0" applyNumberFormat="1" applyFont="1" applyFill="1" applyBorder="1" applyAlignment="1" applyProtection="1">
      <alignment/>
      <protection/>
    </xf>
    <xf numFmtId="3" fontId="5" fillId="0" borderId="69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/>
      <protection/>
    </xf>
    <xf numFmtId="3" fontId="5" fillId="0" borderId="77" xfId="0" applyNumberFormat="1" applyFont="1" applyFill="1" applyBorder="1" applyAlignment="1" applyProtection="1">
      <alignment/>
      <protection/>
    </xf>
    <xf numFmtId="3" fontId="5" fillId="0" borderId="78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/>
      <protection/>
    </xf>
    <xf numFmtId="3" fontId="5" fillId="0" borderId="65" xfId="0" applyNumberFormat="1" applyFont="1" applyFill="1" applyBorder="1" applyAlignment="1" applyProtection="1">
      <alignment/>
      <protection/>
    </xf>
    <xf numFmtId="3" fontId="5" fillId="0" borderId="79" xfId="0" applyNumberFormat="1" applyFont="1" applyFill="1" applyBorder="1" applyAlignment="1" applyProtection="1">
      <alignment/>
      <protection/>
    </xf>
    <xf numFmtId="3" fontId="5" fillId="0" borderId="80" xfId="0" applyNumberFormat="1" applyFont="1" applyFill="1" applyBorder="1" applyAlignment="1" applyProtection="1">
      <alignment/>
      <protection/>
    </xf>
    <xf numFmtId="3" fontId="5" fillId="0" borderId="81" xfId="0" applyNumberFormat="1" applyFont="1" applyFill="1" applyBorder="1" applyAlignment="1" applyProtection="1">
      <alignment/>
      <protection/>
    </xf>
    <xf numFmtId="3" fontId="5" fillId="0" borderId="19" xfId="0" applyNumberFormat="1" applyFont="1" applyFill="1" applyBorder="1" applyAlignment="1" applyProtection="1">
      <alignment horizontal="right"/>
      <protection/>
    </xf>
    <xf numFmtId="3" fontId="5" fillId="0" borderId="71" xfId="0" applyNumberFormat="1" applyFont="1" applyFill="1" applyBorder="1" applyAlignment="1" applyProtection="1">
      <alignment horizontal="right"/>
      <protection/>
    </xf>
    <xf numFmtId="3" fontId="5" fillId="0" borderId="66" xfId="0" applyNumberFormat="1" applyFont="1" applyFill="1" applyBorder="1" applyAlignment="1" applyProtection="1">
      <alignment horizontal="right"/>
      <protection/>
    </xf>
    <xf numFmtId="3" fontId="5" fillId="0" borderId="40" xfId="0" applyNumberFormat="1" applyFont="1" applyFill="1" applyBorder="1" applyAlignment="1" applyProtection="1">
      <alignment horizontal="right"/>
      <protection/>
    </xf>
    <xf numFmtId="3" fontId="5" fillId="0" borderId="30" xfId="0" applyNumberFormat="1" applyFont="1" applyFill="1" applyBorder="1" applyAlignment="1" applyProtection="1">
      <alignment horizontal="right"/>
      <protection/>
    </xf>
    <xf numFmtId="3" fontId="5" fillId="0" borderId="21" xfId="0" applyNumberFormat="1" applyFont="1" applyFill="1" applyBorder="1" applyAlignment="1" applyProtection="1">
      <alignment horizontal="right"/>
      <protection/>
    </xf>
    <xf numFmtId="3" fontId="5" fillId="0" borderId="82" xfId="0" applyNumberFormat="1" applyFont="1" applyFill="1" applyBorder="1" applyAlignment="1" applyProtection="1">
      <alignment/>
      <protection/>
    </xf>
    <xf numFmtId="3" fontId="5" fillId="0" borderId="71" xfId="0" applyNumberFormat="1" applyFont="1" applyFill="1" applyBorder="1" applyAlignment="1" applyProtection="1">
      <alignment/>
      <protection/>
    </xf>
    <xf numFmtId="3" fontId="5" fillId="0" borderId="36" xfId="0" applyNumberFormat="1" applyFont="1" applyFill="1" applyBorder="1" applyAlignment="1" applyProtection="1">
      <alignment/>
      <protection/>
    </xf>
    <xf numFmtId="3" fontId="5" fillId="0" borderId="40" xfId="0" applyNumberFormat="1" applyFont="1" applyFill="1" applyBorder="1" applyAlignment="1" applyProtection="1">
      <alignment/>
      <protection/>
    </xf>
    <xf numFmtId="3" fontId="5" fillId="0" borderId="83" xfId="0" applyNumberFormat="1" applyFont="1" applyFill="1" applyBorder="1" applyAlignment="1" applyProtection="1">
      <alignment/>
      <protection/>
    </xf>
    <xf numFmtId="3" fontId="5" fillId="0" borderId="73" xfId="0" applyNumberFormat="1" applyFont="1" applyFill="1" applyBorder="1" applyAlignment="1" applyProtection="1">
      <alignment/>
      <protection/>
    </xf>
    <xf numFmtId="3" fontId="5" fillId="0" borderId="84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horizontal="right"/>
      <protection/>
    </xf>
    <xf numFmtId="3" fontId="2" fillId="0" borderId="27" xfId="0" applyNumberFormat="1" applyFont="1" applyFill="1" applyBorder="1" applyAlignment="1" applyProtection="1">
      <alignment horizontal="right"/>
      <protection/>
    </xf>
    <xf numFmtId="3" fontId="2" fillId="0" borderId="25" xfId="0" applyNumberFormat="1" applyFont="1" applyFill="1" applyBorder="1" applyAlignment="1" applyProtection="1">
      <alignment horizontal="right"/>
      <protection/>
    </xf>
    <xf numFmtId="3" fontId="2" fillId="0" borderId="24" xfId="0" applyNumberFormat="1" applyFont="1" applyFill="1" applyBorder="1" applyAlignment="1" applyProtection="1">
      <alignment horizontal="right"/>
      <protection/>
    </xf>
    <xf numFmtId="3" fontId="5" fillId="0" borderId="69" xfId="0" applyNumberFormat="1" applyFont="1" applyFill="1" applyBorder="1" applyAlignment="1" applyProtection="1">
      <alignment horizontal="right"/>
      <protection/>
    </xf>
    <xf numFmtId="3" fontId="2" fillId="0" borderId="23" xfId="0" applyNumberFormat="1" applyFont="1" applyFill="1" applyBorder="1" applyAlignment="1" applyProtection="1">
      <alignment horizontal="right"/>
      <protection/>
    </xf>
    <xf numFmtId="3" fontId="5" fillId="0" borderId="26" xfId="0" applyNumberFormat="1" applyFont="1" applyFill="1" applyBorder="1" applyAlignment="1" applyProtection="1">
      <alignment horizontal="right"/>
      <protection/>
    </xf>
    <xf numFmtId="3" fontId="2" fillId="0" borderId="41" xfId="0" applyNumberFormat="1" applyFont="1" applyFill="1" applyBorder="1" applyAlignment="1" applyProtection="1">
      <alignment horizontal="right"/>
      <protection/>
    </xf>
    <xf numFmtId="3" fontId="5" fillId="0" borderId="85" xfId="0" applyNumberFormat="1" applyFont="1" applyFill="1" applyBorder="1" applyAlignment="1" applyProtection="1">
      <alignment horizontal="right"/>
      <protection/>
    </xf>
    <xf numFmtId="164" fontId="2" fillId="0" borderId="44" xfId="0" applyNumberFormat="1" applyFont="1" applyFill="1" applyBorder="1" applyAlignment="1" applyProtection="1">
      <alignment horizontal="right"/>
      <protection/>
    </xf>
    <xf numFmtId="164" fontId="2" fillId="0" borderId="46" xfId="0" applyNumberFormat="1" applyFont="1" applyFill="1" applyBorder="1" applyAlignment="1" applyProtection="1">
      <alignment horizontal="right"/>
      <protection/>
    </xf>
    <xf numFmtId="164" fontId="2" fillId="0" borderId="46" xfId="0" applyNumberFormat="1" applyFont="1" applyFill="1" applyBorder="1" applyAlignment="1" applyProtection="1">
      <alignment horizontal="right"/>
      <protection/>
    </xf>
    <xf numFmtId="164" fontId="2" fillId="0" borderId="70" xfId="0" applyNumberFormat="1" applyFont="1" applyFill="1" applyBorder="1" applyAlignment="1" applyProtection="1">
      <alignment horizontal="right"/>
      <protection/>
    </xf>
    <xf numFmtId="164" fontId="2" fillId="0" borderId="30" xfId="0" applyNumberFormat="1" applyFont="1" applyFill="1" applyBorder="1" applyAlignment="1" applyProtection="1">
      <alignment horizontal="right"/>
      <protection/>
    </xf>
    <xf numFmtId="4" fontId="2" fillId="0" borderId="44" xfId="0" applyNumberFormat="1" applyFont="1" applyFill="1" applyBorder="1" applyAlignment="1" applyProtection="1">
      <alignment horizontal="right" vertical="center"/>
      <protection/>
    </xf>
    <xf numFmtId="4" fontId="2" fillId="0" borderId="46" xfId="0" applyNumberFormat="1" applyFont="1" applyFill="1" applyBorder="1" applyAlignment="1" applyProtection="1">
      <alignment horizontal="right" vertical="center"/>
      <protection/>
    </xf>
    <xf numFmtId="4" fontId="2" fillId="0" borderId="70" xfId="0" applyNumberFormat="1" applyFont="1" applyFill="1" applyBorder="1" applyAlignment="1" applyProtection="1">
      <alignment horizontal="right" vertical="center"/>
      <protection/>
    </xf>
    <xf numFmtId="4" fontId="2" fillId="0" borderId="30" xfId="0" applyNumberFormat="1" applyFont="1" applyFill="1" applyBorder="1" applyAlignment="1" applyProtection="1">
      <alignment horizontal="right" vertical="center"/>
      <protection/>
    </xf>
    <xf numFmtId="3" fontId="2" fillId="0" borderId="44" xfId="0" applyNumberFormat="1" applyFont="1" applyFill="1" applyBorder="1" applyAlignment="1" applyProtection="1">
      <alignment horizontal="right"/>
      <protection/>
    </xf>
    <xf numFmtId="3" fontId="2" fillId="0" borderId="70" xfId="0" applyNumberFormat="1" applyFont="1" applyFill="1" applyBorder="1" applyAlignment="1" applyProtection="1">
      <alignment horizontal="right"/>
      <protection/>
    </xf>
    <xf numFmtId="3" fontId="2" fillId="0" borderId="46" xfId="0" applyNumberFormat="1" applyFont="1" applyFill="1" applyBorder="1" applyAlignment="1" applyProtection="1">
      <alignment horizontal="right"/>
      <protection/>
    </xf>
    <xf numFmtId="3" fontId="2" fillId="0" borderId="30" xfId="0" applyNumberFormat="1" applyFont="1" applyFill="1" applyBorder="1" applyAlignment="1" applyProtection="1">
      <alignment horizontal="right"/>
      <protection/>
    </xf>
    <xf numFmtId="3" fontId="2" fillId="0" borderId="32" xfId="0" applyNumberFormat="1" applyFont="1" applyFill="1" applyBorder="1" applyAlignment="1" applyProtection="1">
      <alignment horizontal="right"/>
      <protection/>
    </xf>
    <xf numFmtId="3" fontId="2" fillId="0" borderId="45" xfId="0" applyNumberFormat="1" applyFont="1" applyFill="1" applyBorder="1" applyAlignment="1" applyProtection="1">
      <alignment horizontal="right"/>
      <protection/>
    </xf>
    <xf numFmtId="3" fontId="2" fillId="0" borderId="38" xfId="0" applyNumberFormat="1" applyFont="1" applyFill="1" applyBorder="1" applyAlignment="1" applyProtection="1">
      <alignment horizontal="right"/>
      <protection/>
    </xf>
    <xf numFmtId="3" fontId="2" fillId="0" borderId="47" xfId="0" applyNumberFormat="1" applyFont="1" applyFill="1" applyBorder="1" applyAlignment="1" applyProtection="1">
      <alignment horizontal="right"/>
      <protection/>
    </xf>
    <xf numFmtId="3" fontId="2" fillId="0" borderId="86" xfId="0" applyNumberFormat="1" applyFont="1" applyFill="1" applyBorder="1" applyAlignment="1" applyProtection="1">
      <alignment horizontal="right"/>
      <protection/>
    </xf>
    <xf numFmtId="3" fontId="2" fillId="0" borderId="87" xfId="0" applyNumberFormat="1" applyFont="1" applyFill="1" applyBorder="1" applyAlignment="1" applyProtection="1">
      <alignment horizontal="right"/>
      <protection/>
    </xf>
    <xf numFmtId="3" fontId="2" fillId="0" borderId="34" xfId="0" applyNumberFormat="1" applyFont="1" applyFill="1" applyBorder="1" applyAlignment="1" applyProtection="1">
      <alignment horizontal="right"/>
      <protection/>
    </xf>
    <xf numFmtId="3" fontId="2" fillId="0" borderId="79" xfId="0" applyNumberFormat="1" applyFont="1" applyFill="1" applyBorder="1" applyAlignment="1" applyProtection="1">
      <alignment horizontal="right"/>
      <protection/>
    </xf>
    <xf numFmtId="0" fontId="4" fillId="0" borderId="88" xfId="0" applyFont="1" applyFill="1" applyBorder="1" applyAlignment="1" applyProtection="1">
      <alignment horizontal="center" vertical="center"/>
      <protection/>
    </xf>
    <xf numFmtId="0" fontId="0" fillId="0" borderId="89" xfId="0" applyFill="1" applyBorder="1" applyAlignment="1" applyProtection="1">
      <alignment horizontal="center" vertical="center"/>
      <protection/>
    </xf>
    <xf numFmtId="0" fontId="0" fillId="0" borderId="90" xfId="0" applyFill="1" applyBorder="1" applyAlignment="1" applyProtection="1">
      <alignment horizontal="center" vertical="center"/>
      <protection/>
    </xf>
    <xf numFmtId="0" fontId="4" fillId="0" borderId="91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81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78" xfId="0" applyFont="1" applyFill="1" applyBorder="1" applyAlignment="1" applyProtection="1">
      <alignment horizontal="center" vertical="center" wrapText="1"/>
      <protection/>
    </xf>
    <xf numFmtId="0" fontId="2" fillId="0" borderId="91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81" xfId="0" applyFont="1" applyFill="1" applyBorder="1" applyAlignment="1" applyProtection="1">
      <alignment horizontal="center" vertical="center" wrapText="1"/>
      <protection/>
    </xf>
    <xf numFmtId="0" fontId="0" fillId="0" borderId="9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81" xfId="0" applyFill="1" applyBorder="1" applyAlignment="1" applyProtection="1">
      <alignment horizontal="center" vertical="center" wrapText="1"/>
      <protection/>
    </xf>
    <xf numFmtId="0" fontId="0" fillId="0" borderId="92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81" xfId="0" applyFill="1" applyBorder="1" applyAlignment="1" applyProtection="1">
      <alignment horizontal="center" vertical="center"/>
      <protection/>
    </xf>
    <xf numFmtId="0" fontId="2" fillId="0" borderId="9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72" xfId="0" applyFill="1" applyBorder="1" applyAlignment="1" applyProtection="1">
      <alignment horizontal="center" vertical="center"/>
      <protection/>
    </xf>
    <xf numFmtId="0" fontId="0" fillId="0" borderId="94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2" fillId="0" borderId="95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9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84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97" xfId="0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 applyProtection="1">
      <alignment horizontal="center" vertical="center"/>
      <protection/>
    </xf>
    <xf numFmtId="0" fontId="4" fillId="0" borderId="89" xfId="0" applyFont="1" applyFill="1" applyBorder="1" applyAlignment="1" applyProtection="1">
      <alignment horizontal="center" vertical="center"/>
      <protection/>
    </xf>
    <xf numFmtId="0" fontId="4" fillId="0" borderId="90" xfId="0" applyFont="1" applyFill="1" applyBorder="1" applyAlignment="1" applyProtection="1">
      <alignment horizontal="center" vertical="center"/>
      <protection/>
    </xf>
    <xf numFmtId="0" fontId="2" fillId="0" borderId="94" xfId="0" applyFont="1" applyFill="1" applyBorder="1" applyAlignment="1" applyProtection="1">
      <alignment horizontal="center" vertical="center" wrapText="1"/>
      <protection/>
    </xf>
    <xf numFmtId="0" fontId="2" fillId="0" borderId="83" xfId="0" applyFont="1" applyFill="1" applyBorder="1" applyAlignment="1" applyProtection="1">
      <alignment horizontal="center" vertical="center" wrapText="1"/>
      <protection/>
    </xf>
    <xf numFmtId="0" fontId="2" fillId="0" borderId="98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0" fillId="0" borderId="63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82" xfId="0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2" fillId="0" borderId="99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00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 applyProtection="1">
      <alignment horizontal="center" vertical="center" wrapText="1"/>
      <protection/>
    </xf>
    <xf numFmtId="0" fontId="2" fillId="0" borderId="7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C330"/>
  <sheetViews>
    <sheetView tabSelected="1" zoomScalePageLayoutView="0" workbookViewId="0" topLeftCell="A1">
      <pane xSplit="3" ySplit="8" topLeftCell="AE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H1" sqref="AH1:AU33"/>
    </sheetView>
  </sheetViews>
  <sheetFormatPr defaultColWidth="9.00390625" defaultRowHeight="12.75"/>
  <cols>
    <col min="1" max="1" width="6.75390625" style="5" customWidth="1"/>
    <col min="2" max="2" width="3.875" style="5" bestFit="1" customWidth="1"/>
    <col min="3" max="3" width="17.625" style="5" customWidth="1"/>
    <col min="4" max="4" width="11.25390625" style="5" customWidth="1"/>
    <col min="5" max="5" width="11.75390625" style="5" customWidth="1"/>
    <col min="6" max="6" width="12.00390625" style="5" customWidth="1"/>
    <col min="7" max="7" width="12.125" style="5" customWidth="1"/>
    <col min="8" max="8" width="12.75390625" style="5" customWidth="1"/>
    <col min="9" max="9" width="12.00390625" style="5" customWidth="1"/>
    <col min="10" max="10" width="13.375" style="5" customWidth="1"/>
    <col min="11" max="16" width="12.00390625" style="5" customWidth="1"/>
    <col min="17" max="18" width="15.875" style="5" customWidth="1"/>
    <col min="19" max="19" width="15.75390625" style="5" customWidth="1"/>
    <col min="20" max="21" width="13.375" style="5" customWidth="1"/>
    <col min="22" max="22" width="15.375" style="5" customWidth="1"/>
    <col min="23" max="23" width="15.75390625" style="5" customWidth="1"/>
    <col min="24" max="24" width="13.00390625" style="5" customWidth="1"/>
    <col min="25" max="25" width="12.625" style="5" customWidth="1"/>
    <col min="26" max="26" width="13.125" style="5" customWidth="1"/>
    <col min="27" max="27" width="13.00390625" style="5" customWidth="1"/>
    <col min="28" max="28" width="14.875" style="5" customWidth="1"/>
    <col min="29" max="29" width="15.25390625" style="5" customWidth="1"/>
    <col min="30" max="30" width="1.25" style="5" customWidth="1"/>
    <col min="31" max="31" width="0.6171875" style="5" customWidth="1"/>
    <col min="32" max="32" width="0.74609375" style="5" customWidth="1"/>
    <col min="33" max="33" width="0.875" style="5" customWidth="1"/>
    <col min="34" max="34" width="13.25390625" style="5" customWidth="1"/>
    <col min="35" max="38" width="14.875" style="0" customWidth="1"/>
    <col min="39" max="39" width="14.75390625" style="5" customWidth="1"/>
    <col min="40" max="42" width="13.00390625" style="5" customWidth="1"/>
    <col min="43" max="43" width="13.75390625" style="5" customWidth="1"/>
    <col min="44" max="45" width="13.00390625" style="5" customWidth="1"/>
    <col min="46" max="47" width="13.75390625" style="5" customWidth="1"/>
    <col min="48" max="49" width="11.125" style="0" customWidth="1"/>
    <col min="50" max="50" width="9.625" style="0" customWidth="1"/>
    <col min="51" max="51" width="11.375" style="0" customWidth="1"/>
    <col min="52" max="52" width="11.125" style="0" customWidth="1"/>
    <col min="53" max="53" width="13.375" style="0" customWidth="1"/>
  </cols>
  <sheetData>
    <row r="1" spans="1:55" ht="12.75">
      <c r="A1" s="4"/>
      <c r="B1" s="4"/>
      <c r="C1" s="75" t="s">
        <v>49</v>
      </c>
      <c r="D1" s="4"/>
      <c r="E1" s="4"/>
      <c r="F1" s="4"/>
      <c r="G1" s="4"/>
      <c r="H1" s="4"/>
      <c r="I1" s="4"/>
      <c r="J1" s="4" t="s">
        <v>54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75" t="s">
        <v>55</v>
      </c>
      <c r="AM1" s="62"/>
      <c r="AN1" s="4" t="s">
        <v>54</v>
      </c>
      <c r="AV1" s="9"/>
      <c r="AW1" s="9"/>
      <c r="AX1" s="9"/>
      <c r="AY1" s="9"/>
      <c r="AZ1" s="9"/>
      <c r="BA1" s="9"/>
      <c r="BB1" s="9"/>
      <c r="BC1" s="9"/>
    </row>
    <row r="2" spans="1:55" ht="12.75">
      <c r="A2" s="4"/>
      <c r="B2" s="4"/>
      <c r="C2" s="75" t="s">
        <v>52</v>
      </c>
      <c r="D2" s="23"/>
      <c r="F2" s="4"/>
      <c r="G2" s="4"/>
      <c r="H2" s="4"/>
      <c r="I2" s="4"/>
      <c r="J2" s="4"/>
      <c r="K2" s="4"/>
      <c r="L2" s="4"/>
      <c r="M2" s="4"/>
      <c r="N2" s="4"/>
      <c r="O2" s="2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75" t="s">
        <v>52</v>
      </c>
      <c r="AM2" s="62"/>
      <c r="AN2" s="62"/>
      <c r="AV2" s="9"/>
      <c r="AW2" s="9"/>
      <c r="AX2" s="9"/>
      <c r="AY2" s="9"/>
      <c r="AZ2" s="9"/>
      <c r="BA2" s="9"/>
      <c r="BB2" s="9"/>
      <c r="BC2" s="9"/>
    </row>
    <row r="3" spans="1:55" ht="13.5" thickBot="1">
      <c r="A3" s="4"/>
      <c r="B3" s="4"/>
      <c r="C3" s="75" t="s">
        <v>53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75" t="s">
        <v>53</v>
      </c>
      <c r="AM3" s="62"/>
      <c r="AN3" s="62"/>
      <c r="AO3" s="62"/>
      <c r="AP3" s="62"/>
      <c r="AQ3" s="62"/>
      <c r="AV3" s="9"/>
      <c r="AW3" s="9"/>
      <c r="AX3" s="9"/>
      <c r="AY3" s="9"/>
      <c r="AZ3" s="9"/>
      <c r="BA3" s="9"/>
      <c r="BB3" s="9"/>
      <c r="BC3" s="9"/>
    </row>
    <row r="4" spans="1:55" ht="13.5" customHeight="1" thickBot="1" thickTop="1">
      <c r="A4" s="275" t="s">
        <v>0</v>
      </c>
      <c r="B4" s="252" t="s">
        <v>17</v>
      </c>
      <c r="C4" s="249" t="s">
        <v>24</v>
      </c>
      <c r="D4" s="259" t="s">
        <v>1</v>
      </c>
      <c r="E4" s="260"/>
      <c r="F4" s="260"/>
      <c r="G4" s="260"/>
      <c r="H4" s="260"/>
      <c r="I4" s="260"/>
      <c r="J4" s="261"/>
      <c r="K4" s="259" t="s">
        <v>2</v>
      </c>
      <c r="L4" s="260"/>
      <c r="M4" s="260"/>
      <c r="N4" s="260"/>
      <c r="O4" s="260"/>
      <c r="P4" s="261"/>
      <c r="Q4" s="243" t="s">
        <v>34</v>
      </c>
      <c r="R4" s="246" t="s">
        <v>48</v>
      </c>
      <c r="S4" s="246" t="s">
        <v>35</v>
      </c>
      <c r="T4" s="265" t="s">
        <v>28</v>
      </c>
      <c r="U4" s="265" t="s">
        <v>29</v>
      </c>
      <c r="V4" s="243" t="s">
        <v>27</v>
      </c>
      <c r="W4" s="246" t="s">
        <v>47</v>
      </c>
      <c r="X4" s="243" t="s">
        <v>11</v>
      </c>
      <c r="Y4" s="282"/>
      <c r="Z4" s="267" t="s">
        <v>30</v>
      </c>
      <c r="AA4" s="255" t="s">
        <v>37</v>
      </c>
      <c r="AB4" s="284" t="s">
        <v>25</v>
      </c>
      <c r="AC4" s="284" t="s">
        <v>33</v>
      </c>
      <c r="AD4" s="102"/>
      <c r="AE4" s="102"/>
      <c r="AF4" s="102"/>
      <c r="AG4" s="102"/>
      <c r="AH4" s="286" t="s">
        <v>0</v>
      </c>
      <c r="AI4" s="291" t="s">
        <v>36</v>
      </c>
      <c r="AJ4" s="291" t="s">
        <v>8</v>
      </c>
      <c r="AK4" s="291" t="s">
        <v>9</v>
      </c>
      <c r="AL4" s="291" t="s">
        <v>10</v>
      </c>
      <c r="AM4" s="291" t="s">
        <v>38</v>
      </c>
      <c r="AN4" s="294" t="s">
        <v>41</v>
      </c>
      <c r="AO4" s="295"/>
      <c r="AP4" s="291" t="s">
        <v>39</v>
      </c>
      <c r="AQ4" s="291" t="s">
        <v>44</v>
      </c>
      <c r="AR4" s="294" t="s">
        <v>40</v>
      </c>
      <c r="AS4" s="295"/>
      <c r="AT4" s="294" t="s">
        <v>45</v>
      </c>
      <c r="AU4" s="282"/>
      <c r="AV4" s="8"/>
      <c r="AW4" s="8"/>
      <c r="AX4" s="8"/>
      <c r="AY4" s="7"/>
      <c r="AZ4" s="8"/>
      <c r="BA4" s="8"/>
      <c r="BB4" s="9"/>
      <c r="BC4" s="9"/>
    </row>
    <row r="5" spans="1:55" ht="13.5" customHeight="1" thickBot="1">
      <c r="A5" s="238"/>
      <c r="B5" s="253"/>
      <c r="C5" s="250"/>
      <c r="D5" s="262"/>
      <c r="E5" s="263"/>
      <c r="F5" s="263"/>
      <c r="G5" s="263"/>
      <c r="H5" s="263"/>
      <c r="I5" s="263"/>
      <c r="J5" s="264"/>
      <c r="K5" s="272"/>
      <c r="L5" s="273"/>
      <c r="M5" s="273"/>
      <c r="N5" s="273"/>
      <c r="O5" s="273"/>
      <c r="P5" s="274"/>
      <c r="Q5" s="244"/>
      <c r="R5" s="250"/>
      <c r="S5" s="247"/>
      <c r="T5" s="266"/>
      <c r="U5" s="266"/>
      <c r="V5" s="244"/>
      <c r="W5" s="247"/>
      <c r="X5" s="245"/>
      <c r="Y5" s="283"/>
      <c r="Z5" s="268"/>
      <c r="AA5" s="256"/>
      <c r="AB5" s="285"/>
      <c r="AC5" s="285"/>
      <c r="AD5" s="102"/>
      <c r="AE5" s="102"/>
      <c r="AF5" s="102"/>
      <c r="AG5" s="102"/>
      <c r="AH5" s="287"/>
      <c r="AI5" s="292"/>
      <c r="AJ5" s="292"/>
      <c r="AK5" s="292"/>
      <c r="AL5" s="292"/>
      <c r="AM5" s="292"/>
      <c r="AN5" s="296"/>
      <c r="AO5" s="297"/>
      <c r="AP5" s="292"/>
      <c r="AQ5" s="292"/>
      <c r="AR5" s="296"/>
      <c r="AS5" s="297"/>
      <c r="AT5" s="296"/>
      <c r="AU5" s="298"/>
      <c r="AV5" s="8"/>
      <c r="AW5" s="8"/>
      <c r="AX5" s="8"/>
      <c r="AY5" s="7"/>
      <c r="AZ5" s="8"/>
      <c r="BA5" s="8"/>
      <c r="BB5" s="9"/>
      <c r="BC5" s="9"/>
    </row>
    <row r="6" spans="1:55" ht="12.75" customHeight="1" thickBot="1">
      <c r="A6" s="238"/>
      <c r="B6" s="253"/>
      <c r="C6" s="250"/>
      <c r="D6" s="276" t="s">
        <v>18</v>
      </c>
      <c r="E6" s="277"/>
      <c r="F6" s="270" t="s">
        <v>12</v>
      </c>
      <c r="G6" s="271"/>
      <c r="H6" s="51"/>
      <c r="I6" s="50" t="s">
        <v>26</v>
      </c>
      <c r="J6" s="52"/>
      <c r="K6" s="257" t="s">
        <v>6</v>
      </c>
      <c r="L6" s="258"/>
      <c r="M6" s="278" t="s">
        <v>12</v>
      </c>
      <c r="N6" s="279"/>
      <c r="O6" s="65" t="s">
        <v>26</v>
      </c>
      <c r="P6" s="66"/>
      <c r="Q6" s="244"/>
      <c r="R6" s="250"/>
      <c r="S6" s="247"/>
      <c r="T6" s="266"/>
      <c r="U6" s="266"/>
      <c r="V6" s="244"/>
      <c r="W6" s="247"/>
      <c r="X6" s="247" t="s">
        <v>31</v>
      </c>
      <c r="Y6" s="247" t="s">
        <v>32</v>
      </c>
      <c r="Z6" s="268"/>
      <c r="AA6" s="256"/>
      <c r="AB6" s="285"/>
      <c r="AC6" s="285"/>
      <c r="AD6" s="102"/>
      <c r="AE6" s="102"/>
      <c r="AF6" s="102"/>
      <c r="AG6" s="102"/>
      <c r="AH6" s="287"/>
      <c r="AI6" s="292"/>
      <c r="AJ6" s="292"/>
      <c r="AK6" s="292"/>
      <c r="AL6" s="292"/>
      <c r="AM6" s="292"/>
      <c r="AN6" s="289" t="s">
        <v>31</v>
      </c>
      <c r="AO6" s="289" t="s">
        <v>42</v>
      </c>
      <c r="AP6" s="292"/>
      <c r="AQ6" s="292"/>
      <c r="AR6" s="289" t="s">
        <v>31</v>
      </c>
      <c r="AS6" s="289" t="s">
        <v>42</v>
      </c>
      <c r="AT6" s="289" t="s">
        <v>31</v>
      </c>
      <c r="AU6" s="299" t="s">
        <v>42</v>
      </c>
      <c r="AV6" s="8"/>
      <c r="AW6" s="8"/>
      <c r="AX6" s="8"/>
      <c r="AY6" s="7"/>
      <c r="AZ6" s="8"/>
      <c r="BA6" s="8"/>
      <c r="BB6" s="9"/>
      <c r="BC6" s="9"/>
    </row>
    <row r="7" spans="1:55" ht="20.25" thickBot="1">
      <c r="A7" s="239"/>
      <c r="B7" s="254"/>
      <c r="C7" s="251"/>
      <c r="D7" s="24" t="s">
        <v>13</v>
      </c>
      <c r="E7" s="25" t="s">
        <v>23</v>
      </c>
      <c r="F7" s="26" t="s">
        <v>13</v>
      </c>
      <c r="G7" s="25" t="s">
        <v>23</v>
      </c>
      <c r="H7" s="27" t="s">
        <v>46</v>
      </c>
      <c r="I7" s="49" t="s">
        <v>13</v>
      </c>
      <c r="J7" s="28" t="s">
        <v>23</v>
      </c>
      <c r="K7" s="24" t="s">
        <v>13</v>
      </c>
      <c r="L7" s="25" t="s">
        <v>23</v>
      </c>
      <c r="M7" s="67" t="s">
        <v>13</v>
      </c>
      <c r="N7" s="25" t="s">
        <v>23</v>
      </c>
      <c r="O7" s="27" t="s">
        <v>13</v>
      </c>
      <c r="P7" s="68" t="s">
        <v>23</v>
      </c>
      <c r="Q7" s="245"/>
      <c r="R7" s="251"/>
      <c r="S7" s="248"/>
      <c r="T7" s="266"/>
      <c r="U7" s="266"/>
      <c r="V7" s="245"/>
      <c r="W7" s="248"/>
      <c r="X7" s="248"/>
      <c r="Y7" s="248"/>
      <c r="Z7" s="269"/>
      <c r="AA7" s="256"/>
      <c r="AB7" s="285"/>
      <c r="AC7" s="285"/>
      <c r="AD7" s="102"/>
      <c r="AE7" s="102"/>
      <c r="AF7" s="102"/>
      <c r="AG7" s="102"/>
      <c r="AH7" s="288"/>
      <c r="AI7" s="293"/>
      <c r="AJ7" s="293"/>
      <c r="AK7" s="293"/>
      <c r="AL7" s="293"/>
      <c r="AM7" s="293"/>
      <c r="AN7" s="290"/>
      <c r="AO7" s="290"/>
      <c r="AP7" s="293"/>
      <c r="AQ7" s="293"/>
      <c r="AR7" s="290"/>
      <c r="AS7" s="290"/>
      <c r="AT7" s="290"/>
      <c r="AU7" s="300"/>
      <c r="AV7" s="8"/>
      <c r="AW7" s="8"/>
      <c r="AX7" s="8"/>
      <c r="AY7" s="7"/>
      <c r="AZ7" s="8"/>
      <c r="BA7" s="8"/>
      <c r="BB7" s="9"/>
      <c r="BC7" s="9"/>
    </row>
    <row r="8" spans="1:55" s="62" customFormat="1" ht="12" thickBot="1">
      <c r="A8" s="69">
        <v>1</v>
      </c>
      <c r="B8" s="33">
        <v>2</v>
      </c>
      <c r="C8" s="70">
        <v>3</v>
      </c>
      <c r="D8" s="29">
        <v>4</v>
      </c>
      <c r="E8" s="30">
        <v>5</v>
      </c>
      <c r="F8" s="29">
        <v>6</v>
      </c>
      <c r="G8" s="30">
        <v>7</v>
      </c>
      <c r="H8" s="31">
        <v>8</v>
      </c>
      <c r="I8" s="32">
        <v>9</v>
      </c>
      <c r="J8" s="33">
        <v>10</v>
      </c>
      <c r="K8" s="29">
        <v>11</v>
      </c>
      <c r="L8" s="30">
        <v>12</v>
      </c>
      <c r="M8" s="71">
        <v>13</v>
      </c>
      <c r="N8" s="30">
        <v>14</v>
      </c>
      <c r="O8" s="29">
        <v>15</v>
      </c>
      <c r="P8" s="30">
        <v>16</v>
      </c>
      <c r="Q8" s="29">
        <v>17</v>
      </c>
      <c r="R8" s="29">
        <v>18</v>
      </c>
      <c r="S8" s="70">
        <v>19</v>
      </c>
      <c r="T8" s="29">
        <v>20</v>
      </c>
      <c r="U8" s="29">
        <v>21</v>
      </c>
      <c r="V8" s="29">
        <v>22</v>
      </c>
      <c r="W8" s="70">
        <v>23</v>
      </c>
      <c r="X8" s="70">
        <v>24</v>
      </c>
      <c r="Y8" s="70">
        <v>25</v>
      </c>
      <c r="Z8" s="71">
        <v>26</v>
      </c>
      <c r="AA8" s="70">
        <v>27</v>
      </c>
      <c r="AB8" s="29">
        <v>28</v>
      </c>
      <c r="AC8" s="72">
        <v>29</v>
      </c>
      <c r="AD8" s="104"/>
      <c r="AE8" s="104"/>
      <c r="AF8" s="104"/>
      <c r="AG8" s="104"/>
      <c r="AH8" s="73">
        <v>1</v>
      </c>
      <c r="AI8" s="32">
        <v>2</v>
      </c>
      <c r="AJ8" s="32">
        <v>3</v>
      </c>
      <c r="AK8" s="32">
        <v>4</v>
      </c>
      <c r="AL8" s="32">
        <v>5</v>
      </c>
      <c r="AM8" s="32">
        <v>6</v>
      </c>
      <c r="AN8" s="32">
        <v>7</v>
      </c>
      <c r="AO8" s="32">
        <v>8</v>
      </c>
      <c r="AP8" s="32">
        <v>13</v>
      </c>
      <c r="AQ8" s="32">
        <v>14</v>
      </c>
      <c r="AR8" s="32">
        <v>15</v>
      </c>
      <c r="AS8" s="32">
        <v>16</v>
      </c>
      <c r="AT8" s="31">
        <v>17</v>
      </c>
      <c r="AU8" s="30">
        <v>18</v>
      </c>
      <c r="AV8" s="74"/>
      <c r="AW8" s="74"/>
      <c r="AX8" s="74"/>
      <c r="AY8" s="74"/>
      <c r="AZ8" s="74"/>
      <c r="BA8" s="74"/>
      <c r="BB8" s="74"/>
      <c r="BC8" s="74"/>
    </row>
    <row r="9" spans="1:55" s="5" customFormat="1" ht="13.5" thickBot="1">
      <c r="A9" s="41">
        <v>2016</v>
      </c>
      <c r="B9" s="40"/>
      <c r="C9" s="42" t="s">
        <v>3</v>
      </c>
      <c r="D9" s="113">
        <v>12705704.27</v>
      </c>
      <c r="E9" s="114"/>
      <c r="F9" s="17" t="s">
        <v>43</v>
      </c>
      <c r="G9" s="18" t="s">
        <v>43</v>
      </c>
      <c r="H9" s="22" t="s">
        <v>43</v>
      </c>
      <c r="I9" s="2" t="s">
        <v>43</v>
      </c>
      <c r="J9" s="3" t="s">
        <v>43</v>
      </c>
      <c r="K9" s="115"/>
      <c r="L9" s="116"/>
      <c r="M9" s="19" t="s">
        <v>43</v>
      </c>
      <c r="N9" s="18" t="s">
        <v>43</v>
      </c>
      <c r="O9" s="19" t="s">
        <v>43</v>
      </c>
      <c r="P9" s="18" t="s">
        <v>43</v>
      </c>
      <c r="Q9" s="207">
        <f>D9+E9+K9+L9</f>
        <v>12705704.27</v>
      </c>
      <c r="R9" s="105" t="s">
        <v>43</v>
      </c>
      <c r="S9" s="212">
        <f>D9+K9</f>
        <v>12705704.27</v>
      </c>
      <c r="T9" s="105" t="s">
        <v>43</v>
      </c>
      <c r="U9" s="105" t="s">
        <v>43</v>
      </c>
      <c r="V9" s="207">
        <f>Q9</f>
        <v>12705704.27</v>
      </c>
      <c r="W9" s="212">
        <f>S9</f>
        <v>12705704.27</v>
      </c>
      <c r="X9" s="54" t="s">
        <v>43</v>
      </c>
      <c r="Y9" s="55" t="s">
        <v>43</v>
      </c>
      <c r="Z9" s="157"/>
      <c r="AA9" s="158"/>
      <c r="AB9" s="207">
        <f>V9+Z9+AA9</f>
        <v>12705704.27</v>
      </c>
      <c r="AC9" s="214">
        <f>W9+Z9+AA9</f>
        <v>12705704.27</v>
      </c>
      <c r="AD9" s="39"/>
      <c r="AE9" s="39"/>
      <c r="AF9" s="39"/>
      <c r="AG9" s="39"/>
      <c r="AH9" s="76">
        <v>2014</v>
      </c>
      <c r="AI9" s="159">
        <v>38791362.01</v>
      </c>
      <c r="AJ9" s="159">
        <v>38119379.94</v>
      </c>
      <c r="AK9" s="159">
        <v>407391.5</v>
      </c>
      <c r="AL9" s="159">
        <v>30364564.06</v>
      </c>
      <c r="AM9" s="216">
        <f aca="true" t="shared" si="0" ref="AM9:AM32">IF(AI9="",0,(AJ9+AK9-AL9)/AI9)</f>
        <v>0.2104130135439913</v>
      </c>
      <c r="AN9" s="78" t="s">
        <v>43</v>
      </c>
      <c r="AO9" s="78" t="s">
        <v>43</v>
      </c>
      <c r="AP9" s="78" t="s">
        <v>43</v>
      </c>
      <c r="AQ9" s="79" t="s">
        <v>43</v>
      </c>
      <c r="AR9" s="78" t="s">
        <v>43</v>
      </c>
      <c r="AS9" s="78" t="s">
        <v>43</v>
      </c>
      <c r="AT9" s="80" t="s">
        <v>43</v>
      </c>
      <c r="AU9" s="81" t="s">
        <v>43</v>
      </c>
      <c r="AV9" s="98"/>
      <c r="AW9" s="100"/>
      <c r="AX9" s="100"/>
      <c r="AY9" s="100"/>
      <c r="AZ9" s="101"/>
      <c r="BA9" s="101"/>
      <c r="BB9" s="101"/>
      <c r="BC9" s="101"/>
    </row>
    <row r="10" spans="1:55" ht="12.75">
      <c r="A10" s="237">
        <v>2017</v>
      </c>
      <c r="B10" s="240">
        <v>1</v>
      </c>
      <c r="C10" s="43" t="s">
        <v>19</v>
      </c>
      <c r="D10" s="117"/>
      <c r="E10" s="118"/>
      <c r="F10" s="119"/>
      <c r="G10" s="118"/>
      <c r="H10" s="120"/>
      <c r="I10" s="121"/>
      <c r="J10" s="122"/>
      <c r="K10" s="123"/>
      <c r="L10" s="124"/>
      <c r="M10" s="125"/>
      <c r="N10" s="126"/>
      <c r="O10" s="119"/>
      <c r="P10" s="118"/>
      <c r="Q10" s="208">
        <f>D10+E10+F10+G10+I10+J10+K10+L10+M10+N10+O10+P10</f>
        <v>0</v>
      </c>
      <c r="R10" s="164" t="s">
        <v>43</v>
      </c>
      <c r="S10" s="210">
        <f>D10+F10+I10+K10+M10+O10</f>
        <v>0</v>
      </c>
      <c r="T10" s="21" t="s">
        <v>43</v>
      </c>
      <c r="U10" s="21" t="s">
        <v>43</v>
      </c>
      <c r="V10" s="168" t="s">
        <v>43</v>
      </c>
      <c r="W10" s="164" t="s">
        <v>43</v>
      </c>
      <c r="X10" s="164" t="s">
        <v>43</v>
      </c>
      <c r="Y10" s="172" t="s">
        <v>43</v>
      </c>
      <c r="Z10" s="177" t="s">
        <v>43</v>
      </c>
      <c r="AA10" s="178" t="s">
        <v>43</v>
      </c>
      <c r="AB10" s="21" t="s">
        <v>43</v>
      </c>
      <c r="AC10" s="182" t="s">
        <v>43</v>
      </c>
      <c r="AD10" s="103"/>
      <c r="AE10" s="103"/>
      <c r="AF10" s="103"/>
      <c r="AG10" s="103"/>
      <c r="AH10" s="56">
        <v>2015</v>
      </c>
      <c r="AI10" s="159">
        <v>38961083</v>
      </c>
      <c r="AJ10" s="159">
        <v>36814221</v>
      </c>
      <c r="AK10" s="159">
        <v>263422</v>
      </c>
      <c r="AL10" s="159">
        <v>32609690</v>
      </c>
      <c r="AM10" s="217">
        <f t="shared" si="0"/>
        <v>0.11467733070972386</v>
      </c>
      <c r="AN10" s="82" t="s">
        <v>43</v>
      </c>
      <c r="AO10" s="83" t="s">
        <v>43</v>
      </c>
      <c r="AP10" s="83" t="s">
        <v>43</v>
      </c>
      <c r="AQ10" s="79" t="s">
        <v>43</v>
      </c>
      <c r="AR10" s="83" t="s">
        <v>43</v>
      </c>
      <c r="AS10" s="83" t="s">
        <v>43</v>
      </c>
      <c r="AT10" s="84" t="s">
        <v>43</v>
      </c>
      <c r="AU10" s="85" t="s">
        <v>43</v>
      </c>
      <c r="AV10" s="11"/>
      <c r="AW10" s="7"/>
      <c r="AX10" s="7"/>
      <c r="AY10" s="7"/>
      <c r="AZ10" s="9"/>
      <c r="BA10" s="9"/>
      <c r="BB10" s="9"/>
      <c r="BC10" s="9"/>
    </row>
    <row r="11" spans="1:55" ht="12.75">
      <c r="A11" s="280"/>
      <c r="B11" s="241"/>
      <c r="C11" s="44" t="s">
        <v>4</v>
      </c>
      <c r="D11" s="127">
        <v>892900</v>
      </c>
      <c r="E11" s="128"/>
      <c r="F11" s="129"/>
      <c r="G11" s="128"/>
      <c r="H11" s="130"/>
      <c r="I11" s="131"/>
      <c r="J11" s="132"/>
      <c r="K11" s="133"/>
      <c r="L11" s="134"/>
      <c r="M11" s="135"/>
      <c r="N11" s="128"/>
      <c r="O11" s="129"/>
      <c r="P11" s="128"/>
      <c r="Q11" s="209">
        <f>D11+E11+F11+G11+I11+J11+K11+L11+M11+N11+O11+P11</f>
        <v>892900</v>
      </c>
      <c r="R11" s="165"/>
      <c r="S11" s="209">
        <f aca="true" t="shared" si="1" ref="S11:S28">D11+F11+I11+K11+M11+O11-R11</f>
        <v>892900</v>
      </c>
      <c r="T11" s="20" t="s">
        <v>43</v>
      </c>
      <c r="U11" s="20" t="s">
        <v>43</v>
      </c>
      <c r="V11" s="20" t="s">
        <v>43</v>
      </c>
      <c r="W11" s="169" t="s">
        <v>43</v>
      </c>
      <c r="X11" s="169" t="s">
        <v>43</v>
      </c>
      <c r="Y11" s="173" t="s">
        <v>43</v>
      </c>
      <c r="Z11" s="179" t="s">
        <v>43</v>
      </c>
      <c r="AA11" s="169" t="s">
        <v>43</v>
      </c>
      <c r="AB11" s="20" t="s">
        <v>43</v>
      </c>
      <c r="AC11" s="183" t="s">
        <v>43</v>
      </c>
      <c r="AD11" s="103"/>
      <c r="AE11" s="103"/>
      <c r="AF11" s="103"/>
      <c r="AG11" s="103"/>
      <c r="AH11" s="77" t="s">
        <v>50</v>
      </c>
      <c r="AI11" s="160">
        <v>45253892.47</v>
      </c>
      <c r="AJ11" s="161">
        <v>43647072.47</v>
      </c>
      <c r="AK11" s="160">
        <v>500000</v>
      </c>
      <c r="AL11" s="161">
        <v>39526443.47</v>
      </c>
      <c r="AM11" s="218">
        <f t="shared" si="0"/>
        <v>0.1021045648849574</v>
      </c>
      <c r="AN11" s="86" t="s">
        <v>43</v>
      </c>
      <c r="AO11" s="87" t="s">
        <v>43</v>
      </c>
      <c r="AP11" s="88" t="s">
        <v>43</v>
      </c>
      <c r="AQ11" s="89" t="s">
        <v>43</v>
      </c>
      <c r="AR11" s="88" t="s">
        <v>43</v>
      </c>
      <c r="AS11" s="89" t="s">
        <v>43</v>
      </c>
      <c r="AT11" s="88" t="s">
        <v>43</v>
      </c>
      <c r="AU11" s="90" t="s">
        <v>43</v>
      </c>
      <c r="AV11" s="57"/>
      <c r="AW11" s="58"/>
      <c r="AX11" s="58"/>
      <c r="AY11" s="7"/>
      <c r="AZ11" s="9"/>
      <c r="BA11" s="9"/>
      <c r="BB11" s="9"/>
      <c r="BC11" s="9"/>
    </row>
    <row r="12" spans="1:55" s="5" customFormat="1" ht="13.5" thickBot="1">
      <c r="A12" s="280"/>
      <c r="B12" s="241"/>
      <c r="C12" s="44" t="s">
        <v>5</v>
      </c>
      <c r="D12" s="127">
        <v>84454.44</v>
      </c>
      <c r="E12" s="128"/>
      <c r="F12" s="129"/>
      <c r="G12" s="128"/>
      <c r="H12" s="130"/>
      <c r="I12" s="131"/>
      <c r="J12" s="136"/>
      <c r="K12" s="129"/>
      <c r="L12" s="128"/>
      <c r="M12" s="129"/>
      <c r="N12" s="128"/>
      <c r="O12" s="129"/>
      <c r="P12" s="128"/>
      <c r="Q12" s="210">
        <f>D12+E12+F12+G12+I12+J12+K12+L12+M12+N12+O12+P12+H12</f>
        <v>84454.44</v>
      </c>
      <c r="R12" s="166"/>
      <c r="S12" s="209">
        <f t="shared" si="1"/>
        <v>84454.44</v>
      </c>
      <c r="T12" s="20" t="s">
        <v>43</v>
      </c>
      <c r="U12" s="20" t="s">
        <v>43</v>
      </c>
      <c r="V12" s="170" t="s">
        <v>43</v>
      </c>
      <c r="W12" s="171" t="s">
        <v>43</v>
      </c>
      <c r="X12" s="171" t="s">
        <v>43</v>
      </c>
      <c r="Y12" s="174" t="s">
        <v>43</v>
      </c>
      <c r="Z12" s="180" t="s">
        <v>43</v>
      </c>
      <c r="AA12" s="169" t="s">
        <v>43</v>
      </c>
      <c r="AB12" s="20" t="s">
        <v>43</v>
      </c>
      <c r="AC12" s="183" t="s">
        <v>43</v>
      </c>
      <c r="AD12" s="39"/>
      <c r="AE12" s="39"/>
      <c r="AF12" s="39"/>
      <c r="AG12" s="39"/>
      <c r="AH12" s="56" t="s">
        <v>51</v>
      </c>
      <c r="AI12" s="159">
        <v>46130983.23</v>
      </c>
      <c r="AJ12" s="159">
        <v>44855787.04</v>
      </c>
      <c r="AK12" s="159">
        <v>220485.99</v>
      </c>
      <c r="AL12" s="159">
        <v>39782280.68</v>
      </c>
      <c r="AM12" s="217">
        <f t="shared" si="0"/>
        <v>0.11476001548905208</v>
      </c>
      <c r="AN12" s="93" t="s">
        <v>43</v>
      </c>
      <c r="AO12" s="94" t="s">
        <v>43</v>
      </c>
      <c r="AP12" s="94" t="s">
        <v>43</v>
      </c>
      <c r="AQ12" s="95" t="s">
        <v>43</v>
      </c>
      <c r="AR12" s="94" t="s">
        <v>43</v>
      </c>
      <c r="AS12" s="94" t="s">
        <v>43</v>
      </c>
      <c r="AT12" s="96" t="s">
        <v>43</v>
      </c>
      <c r="AU12" s="97" t="s">
        <v>43</v>
      </c>
      <c r="AV12" s="98"/>
      <c r="AW12" s="99"/>
      <c r="AX12" s="99"/>
      <c r="AY12" s="100"/>
      <c r="AZ12" s="101"/>
      <c r="BA12" s="101"/>
      <c r="BB12" s="101"/>
      <c r="BC12" s="101"/>
    </row>
    <row r="13" spans="1:55" s="1" customFormat="1" ht="13.5" thickBot="1">
      <c r="A13" s="280"/>
      <c r="B13" s="242"/>
      <c r="C13" s="45" t="s">
        <v>14</v>
      </c>
      <c r="D13" s="184">
        <f>D9+D10-D11-T13</f>
        <v>11812804.27</v>
      </c>
      <c r="E13" s="189">
        <f>E9+E10-E11-U13</f>
        <v>0</v>
      </c>
      <c r="F13" s="184">
        <f>F10-F11</f>
        <v>0</v>
      </c>
      <c r="G13" s="192">
        <f>G10-G11</f>
        <v>0</v>
      </c>
      <c r="H13" s="53" t="s">
        <v>43</v>
      </c>
      <c r="I13" s="194">
        <f>I10-I11</f>
        <v>0</v>
      </c>
      <c r="J13" s="195">
        <f>J10-J11</f>
        <v>0</v>
      </c>
      <c r="K13" s="200">
        <f>K9+K10-K11</f>
        <v>0</v>
      </c>
      <c r="L13" s="201">
        <f>L9+L10-L11</f>
        <v>0</v>
      </c>
      <c r="M13" s="205">
        <f>M10-M11</f>
        <v>0</v>
      </c>
      <c r="N13" s="189">
        <f>N10-N11</f>
        <v>0</v>
      </c>
      <c r="O13" s="184">
        <f>O10-O11</f>
        <v>0</v>
      </c>
      <c r="P13" s="192">
        <f>P10-P11</f>
        <v>0</v>
      </c>
      <c r="Q13" s="211">
        <f>D13+E13+F13+G13+I13+J13+K13+L13+M13+N13+O13+P13</f>
        <v>11812804.27</v>
      </c>
      <c r="R13" s="167" t="s">
        <v>43</v>
      </c>
      <c r="S13" s="213">
        <f>D13+F13+I13+K13+M13+O13</f>
        <v>11812804.27</v>
      </c>
      <c r="T13" s="156"/>
      <c r="U13" s="156"/>
      <c r="V13" s="211">
        <f>Q13</f>
        <v>11812804.27</v>
      </c>
      <c r="W13" s="213">
        <f>S13</f>
        <v>11812804.27</v>
      </c>
      <c r="X13" s="175"/>
      <c r="Y13" s="176"/>
      <c r="Z13" s="181"/>
      <c r="AA13" s="175"/>
      <c r="AB13" s="211">
        <f>V13+Z13+AA13</f>
        <v>11812804.27</v>
      </c>
      <c r="AC13" s="215">
        <f>W13+Z13+AA13</f>
        <v>11812804.27</v>
      </c>
      <c r="AD13" s="106"/>
      <c r="AE13" s="106"/>
      <c r="AF13" s="106"/>
      <c r="AG13" s="106"/>
      <c r="AH13" s="56">
        <v>2017</v>
      </c>
      <c r="AI13" s="159">
        <v>51075918.64</v>
      </c>
      <c r="AJ13" s="159">
        <v>47000535.64</v>
      </c>
      <c r="AK13" s="159">
        <v>600000</v>
      </c>
      <c r="AL13" s="159">
        <v>45114316.64</v>
      </c>
      <c r="AM13" s="217">
        <f t="shared" si="0"/>
        <v>0.048676931638248065</v>
      </c>
      <c r="AN13" s="221">
        <f>IF(AI13="",0,AB25/AI13*100)</f>
        <v>32.71385951522457</v>
      </c>
      <c r="AO13" s="221">
        <f>IF(AI13="",0,AC25/AI13*100)</f>
        <v>32.71385951522457</v>
      </c>
      <c r="AP13" s="221">
        <f>(AM9+AM10+AM11)/3*100</f>
        <v>14.23983030462242</v>
      </c>
      <c r="AQ13" s="225">
        <f aca="true" t="shared" si="2" ref="AQ13:AQ33">AI13*AP13/100</f>
        <v>7273124.140863011</v>
      </c>
      <c r="AR13" s="221">
        <f>IF(AI13="",0,(Q11+Q12+Q15+Q16+Q19+Q20+Q23+Q24+X13+X17+X21+X25)/AI13)*100</f>
        <v>13.474648372961695</v>
      </c>
      <c r="AS13" s="221">
        <f>IF(AI13="",0,(S11+S12+S15+S16+S19+S20+S23+S24+Y13+Y17+Y21+Y25)/AI13)*100</f>
        <v>13.474648372961695</v>
      </c>
      <c r="AT13" s="229">
        <f aca="true" t="shared" si="3" ref="AT13:AT33">AR13*AI13/100</f>
        <v>6882300.44</v>
      </c>
      <c r="AU13" s="230">
        <f aca="true" t="shared" si="4" ref="AU13:AU33">AS13*AI13/100</f>
        <v>6882300.44</v>
      </c>
      <c r="AV13" s="13"/>
      <c r="AW13" s="14"/>
      <c r="AX13" s="14"/>
      <c r="AY13" s="6"/>
      <c r="AZ13" s="10"/>
      <c r="BA13" s="10"/>
      <c r="BB13" s="10"/>
      <c r="BC13" s="10"/>
    </row>
    <row r="14" spans="1:55" ht="12.75">
      <c r="A14" s="280"/>
      <c r="B14" s="240">
        <v>2</v>
      </c>
      <c r="C14" s="43" t="s">
        <v>20</v>
      </c>
      <c r="D14" s="137"/>
      <c r="E14" s="138"/>
      <c r="F14" s="119"/>
      <c r="G14" s="118"/>
      <c r="H14" s="120"/>
      <c r="I14" s="121">
        <v>60500</v>
      </c>
      <c r="J14" s="122"/>
      <c r="K14" s="139"/>
      <c r="L14" s="138"/>
      <c r="M14" s="125"/>
      <c r="N14" s="126"/>
      <c r="O14" s="119"/>
      <c r="P14" s="118"/>
      <c r="Q14" s="208">
        <f>D14+E14+F14+G14+I14+J14+K14+L14+M14+N14+O14+P14</f>
        <v>60500</v>
      </c>
      <c r="R14" s="164" t="s">
        <v>43</v>
      </c>
      <c r="S14" s="210">
        <f>D14+F14+I14+K14+M14+O14</f>
        <v>60500</v>
      </c>
      <c r="T14" s="21" t="s">
        <v>43</v>
      </c>
      <c r="U14" s="21" t="s">
        <v>43</v>
      </c>
      <c r="V14" s="168" t="s">
        <v>43</v>
      </c>
      <c r="W14" s="164" t="s">
        <v>43</v>
      </c>
      <c r="X14" s="164" t="s">
        <v>43</v>
      </c>
      <c r="Y14" s="172" t="s">
        <v>43</v>
      </c>
      <c r="Z14" s="177" t="s">
        <v>43</v>
      </c>
      <c r="AA14" s="178" t="s">
        <v>43</v>
      </c>
      <c r="AB14" s="21" t="s">
        <v>43</v>
      </c>
      <c r="AC14" s="182" t="s">
        <v>43</v>
      </c>
      <c r="AD14" s="39"/>
      <c r="AE14" s="39"/>
      <c r="AF14" s="39"/>
      <c r="AG14" s="39"/>
      <c r="AH14" s="56">
        <v>2018</v>
      </c>
      <c r="AI14" s="159">
        <v>50690000</v>
      </c>
      <c r="AJ14" s="159">
        <v>47100000</v>
      </c>
      <c r="AK14" s="159">
        <v>600000</v>
      </c>
      <c r="AL14" s="159">
        <v>45000000</v>
      </c>
      <c r="AM14" s="217">
        <f t="shared" si="0"/>
        <v>0.05326494377589268</v>
      </c>
      <c r="AN14" s="222">
        <f>IF(AI14="",0,AB29/AI14*100)</f>
        <v>39.34090406391793</v>
      </c>
      <c r="AO14" s="222">
        <f>IF(AI14="",0,AC29/AI14*100)</f>
        <v>39.34090406391793</v>
      </c>
      <c r="AP14" s="222">
        <f>(AM10+AM12+AM13)/3*100</f>
        <v>9.270475927900799</v>
      </c>
      <c r="AQ14" s="225">
        <f t="shared" si="2"/>
        <v>4699204.247852915</v>
      </c>
      <c r="AR14" s="222">
        <f>IF(AI14="",0,(Q27+Q28+X29)/AI14)*100</f>
        <v>3.584533438548037</v>
      </c>
      <c r="AS14" s="222">
        <f>IF(AI14="",0,(S27+S28+Y29)/AI14)*100</f>
        <v>3.584533438548037</v>
      </c>
      <c r="AT14" s="231">
        <f t="shared" si="3"/>
        <v>1817000</v>
      </c>
      <c r="AU14" s="232">
        <f t="shared" si="4"/>
        <v>1817000</v>
      </c>
      <c r="AV14" s="11"/>
      <c r="AW14" s="12"/>
      <c r="AX14" s="12"/>
      <c r="AY14" s="7"/>
      <c r="AZ14" s="9"/>
      <c r="BA14" s="9"/>
      <c r="BB14" s="9"/>
      <c r="BC14" s="9"/>
    </row>
    <row r="15" spans="1:55" ht="12.75">
      <c r="A15" s="280"/>
      <c r="B15" s="241"/>
      <c r="C15" s="44" t="s">
        <v>4</v>
      </c>
      <c r="D15" s="129">
        <v>750000</v>
      </c>
      <c r="E15" s="128"/>
      <c r="F15" s="129"/>
      <c r="G15" s="128"/>
      <c r="H15" s="130"/>
      <c r="I15" s="131"/>
      <c r="J15" s="136"/>
      <c r="K15" s="133"/>
      <c r="L15" s="128"/>
      <c r="M15" s="140"/>
      <c r="N15" s="128"/>
      <c r="O15" s="129"/>
      <c r="P15" s="128"/>
      <c r="Q15" s="209">
        <f>D15+E15+F15+G15+I15+J15+K15+L15+M15+N15+O15+P15</f>
        <v>750000</v>
      </c>
      <c r="R15" s="165"/>
      <c r="S15" s="209">
        <f t="shared" si="1"/>
        <v>750000</v>
      </c>
      <c r="T15" s="20" t="s">
        <v>43</v>
      </c>
      <c r="U15" s="20" t="s">
        <v>43</v>
      </c>
      <c r="V15" s="20" t="s">
        <v>43</v>
      </c>
      <c r="W15" s="169" t="s">
        <v>43</v>
      </c>
      <c r="X15" s="169" t="s">
        <v>43</v>
      </c>
      <c r="Y15" s="173" t="s">
        <v>43</v>
      </c>
      <c r="Z15" s="179" t="s">
        <v>43</v>
      </c>
      <c r="AA15" s="169" t="s">
        <v>43</v>
      </c>
      <c r="AB15" s="20" t="s">
        <v>43</v>
      </c>
      <c r="AC15" s="183" t="s">
        <v>43</v>
      </c>
      <c r="AD15" s="39"/>
      <c r="AE15" s="39"/>
      <c r="AF15" s="39"/>
      <c r="AG15" s="39"/>
      <c r="AH15" s="56">
        <v>2019</v>
      </c>
      <c r="AI15" s="159">
        <v>52144500</v>
      </c>
      <c r="AJ15" s="159">
        <v>48244500</v>
      </c>
      <c r="AK15" s="159">
        <v>600000</v>
      </c>
      <c r="AL15" s="159">
        <v>45000000</v>
      </c>
      <c r="AM15" s="217">
        <f t="shared" si="0"/>
        <v>0.0737278140551736</v>
      </c>
      <c r="AN15" s="222">
        <f>IF(AI15="",0,AB33/AI15*100)</f>
        <v>34.796391316437976</v>
      </c>
      <c r="AO15" s="222">
        <f>IF(AI15="",0,AC33/AI15*100)</f>
        <v>34.796391316437976</v>
      </c>
      <c r="AP15" s="222">
        <f>(AM12+AM13+AM14)/3*100</f>
        <v>7.22339636343976</v>
      </c>
      <c r="AQ15" s="225">
        <f t="shared" si="2"/>
        <v>3766603.9167338456</v>
      </c>
      <c r="AR15" s="222">
        <f>IF(AI15="",0,(Q31+Q32+X33)/AI15)*100</f>
        <v>4.597800343276855</v>
      </c>
      <c r="AS15" s="222">
        <f>IF(AI15="",0,(S31+S32+Y33)/AI15)*100</f>
        <v>4.597800343276855</v>
      </c>
      <c r="AT15" s="231">
        <f t="shared" si="3"/>
        <v>2397499.9999999995</v>
      </c>
      <c r="AU15" s="232">
        <f t="shared" si="4"/>
        <v>2397499.9999999995</v>
      </c>
      <c r="AV15" s="11"/>
      <c r="AW15" s="12"/>
      <c r="AX15" s="12"/>
      <c r="AY15" s="9"/>
      <c r="AZ15" s="15"/>
      <c r="BA15" s="15"/>
      <c r="BB15" s="9"/>
      <c r="BC15" s="9"/>
    </row>
    <row r="16" spans="1:55" ht="12.75">
      <c r="A16" s="280"/>
      <c r="B16" s="241"/>
      <c r="C16" s="44" t="s">
        <v>5</v>
      </c>
      <c r="D16" s="129">
        <v>84446</v>
      </c>
      <c r="E16" s="128"/>
      <c r="F16" s="129"/>
      <c r="G16" s="128"/>
      <c r="H16" s="130"/>
      <c r="I16" s="131">
        <v>100</v>
      </c>
      <c r="J16" s="136"/>
      <c r="K16" s="133"/>
      <c r="L16" s="128"/>
      <c r="M16" s="140"/>
      <c r="N16" s="128"/>
      <c r="O16" s="129"/>
      <c r="P16" s="128"/>
      <c r="Q16" s="210">
        <f>D16+E16+F16+G16+I16+J16+K16+L16+M16+N16+O16+P16+H16</f>
        <v>84546</v>
      </c>
      <c r="R16" s="166"/>
      <c r="S16" s="209">
        <f t="shared" si="1"/>
        <v>84546</v>
      </c>
      <c r="T16" s="20" t="s">
        <v>43</v>
      </c>
      <c r="U16" s="20" t="s">
        <v>43</v>
      </c>
      <c r="V16" s="170" t="s">
        <v>43</v>
      </c>
      <c r="W16" s="171" t="s">
        <v>43</v>
      </c>
      <c r="X16" s="171" t="s">
        <v>43</v>
      </c>
      <c r="Y16" s="174" t="s">
        <v>43</v>
      </c>
      <c r="Z16" s="180" t="s">
        <v>43</v>
      </c>
      <c r="AA16" s="169" t="s">
        <v>43</v>
      </c>
      <c r="AB16" s="20" t="s">
        <v>43</v>
      </c>
      <c r="AC16" s="183" t="s">
        <v>43</v>
      </c>
      <c r="AD16" s="39"/>
      <c r="AE16" s="39"/>
      <c r="AF16" s="39"/>
      <c r="AG16" s="39"/>
      <c r="AH16" s="56">
        <v>2020</v>
      </c>
      <c r="AI16" s="159">
        <v>53215000.27</v>
      </c>
      <c r="AJ16" s="159">
        <v>49000000.27</v>
      </c>
      <c r="AK16" s="159">
        <v>300000</v>
      </c>
      <c r="AL16" s="159">
        <v>45500000</v>
      </c>
      <c r="AM16" s="217">
        <f t="shared" si="0"/>
        <v>0.07140844218208632</v>
      </c>
      <c r="AN16" s="222">
        <f>IF(AI16="",0,AB37/AI16*100)</f>
        <v>30.404744748486685</v>
      </c>
      <c r="AO16" s="222">
        <f>IF(AI16="",0,AC37/AI16*100)</f>
        <v>30.404744748486685</v>
      </c>
      <c r="AP16" s="222">
        <f aca="true" t="shared" si="5" ref="AP16:AP31">(AM13+AM14+AM15)/3*100</f>
        <v>5.855656315643811</v>
      </c>
      <c r="AQ16" s="225">
        <f t="shared" si="2"/>
        <v>3116087.5241801264</v>
      </c>
      <c r="AR16" s="222">
        <f>IF(AI16="",0,(Q35+Q36+X37)/AI16)*100</f>
        <v>4.725207661828318</v>
      </c>
      <c r="AS16" s="222">
        <f>IF(AI16="",0,(S35+S36+Y37)/AI16)*100</f>
        <v>4.725207661828318</v>
      </c>
      <c r="AT16" s="231">
        <f t="shared" si="3"/>
        <v>2514519.27</v>
      </c>
      <c r="AU16" s="232">
        <f t="shared" si="4"/>
        <v>2514519.27</v>
      </c>
      <c r="AV16" s="11"/>
      <c r="AW16" s="12"/>
      <c r="AX16" s="12"/>
      <c r="AY16" s="9"/>
      <c r="AZ16" s="15"/>
      <c r="BA16" s="15"/>
      <c r="BB16" s="9"/>
      <c r="BC16" s="9"/>
    </row>
    <row r="17" spans="1:55" s="1" customFormat="1" ht="13.5" thickBot="1">
      <c r="A17" s="280"/>
      <c r="B17" s="242"/>
      <c r="C17" s="45" t="s">
        <v>15</v>
      </c>
      <c r="D17" s="185">
        <f>D13+D14-D15-T17</f>
        <v>11062804.27</v>
      </c>
      <c r="E17" s="189">
        <f>E13+E14-E15-U17</f>
        <v>0</v>
      </c>
      <c r="F17" s="184">
        <f>F13+F14-F15</f>
        <v>0</v>
      </c>
      <c r="G17" s="192">
        <f>G13+G14-G15</f>
        <v>0</v>
      </c>
      <c r="H17" s="53" t="s">
        <v>43</v>
      </c>
      <c r="I17" s="194">
        <f>I13+I14-I15</f>
        <v>60500</v>
      </c>
      <c r="J17" s="195">
        <f>J13+J14-J15</f>
        <v>0</v>
      </c>
      <c r="K17" s="200">
        <f aca="true" t="shared" si="6" ref="K17:P17">K13+K14-K15</f>
        <v>0</v>
      </c>
      <c r="L17" s="201">
        <f t="shared" si="6"/>
        <v>0</v>
      </c>
      <c r="M17" s="205">
        <f t="shared" si="6"/>
        <v>0</v>
      </c>
      <c r="N17" s="189">
        <f t="shared" si="6"/>
        <v>0</v>
      </c>
      <c r="O17" s="184">
        <f t="shared" si="6"/>
        <v>0</v>
      </c>
      <c r="P17" s="192">
        <f t="shared" si="6"/>
        <v>0</v>
      </c>
      <c r="Q17" s="211">
        <f>D17+E17+F17+G17+I17+J17+K17+L17+M17+N17+O17+P17</f>
        <v>11123304.27</v>
      </c>
      <c r="R17" s="167" t="s">
        <v>43</v>
      </c>
      <c r="S17" s="213">
        <f>D17+F17+I17+K17+M17+O17</f>
        <v>11123304.27</v>
      </c>
      <c r="T17" s="156"/>
      <c r="U17" s="156"/>
      <c r="V17" s="211">
        <f>Q17</f>
        <v>11123304.27</v>
      </c>
      <c r="W17" s="213">
        <f>S17</f>
        <v>11123304.27</v>
      </c>
      <c r="X17" s="175"/>
      <c r="Y17" s="176"/>
      <c r="Z17" s="181"/>
      <c r="AA17" s="175"/>
      <c r="AB17" s="211">
        <f>V17+Z17+AA17</f>
        <v>11123304.27</v>
      </c>
      <c r="AC17" s="215">
        <f>W17+Z17+AA17</f>
        <v>11123304.27</v>
      </c>
      <c r="AD17" s="106"/>
      <c r="AE17" s="106"/>
      <c r="AF17" s="106"/>
      <c r="AG17" s="106"/>
      <c r="AH17" s="56">
        <v>2021</v>
      </c>
      <c r="AI17" s="159">
        <v>50200000</v>
      </c>
      <c r="AJ17" s="159">
        <v>50000000</v>
      </c>
      <c r="AK17" s="159">
        <v>100000</v>
      </c>
      <c r="AL17" s="159">
        <v>45500000</v>
      </c>
      <c r="AM17" s="217">
        <f t="shared" si="0"/>
        <v>0.09163346613545817</v>
      </c>
      <c r="AN17" s="222">
        <f>IF(AI17="",0,AB41/AI17*100)</f>
        <v>28.46613545816733</v>
      </c>
      <c r="AO17" s="222">
        <f>IF(AI17="",0,AC41/AI17*100)</f>
        <v>28.46613545816733</v>
      </c>
      <c r="AP17" s="222">
        <f t="shared" si="5"/>
        <v>6.6133733337717535</v>
      </c>
      <c r="AQ17" s="225">
        <f t="shared" si="2"/>
        <v>3319913.4135534205</v>
      </c>
      <c r="AR17" s="222">
        <f>IF(AI17="",0,(Q39+Q40+X41)/AI17)*100</f>
        <v>4.760727091633466</v>
      </c>
      <c r="AS17" s="222">
        <f>IF(AI17="",0,(S39+S40+Y41)/AI17)*100</f>
        <v>4.760727091633466</v>
      </c>
      <c r="AT17" s="231">
        <f t="shared" si="3"/>
        <v>2389885</v>
      </c>
      <c r="AU17" s="232">
        <f t="shared" si="4"/>
        <v>2389885</v>
      </c>
      <c r="AV17" s="13"/>
      <c r="AW17" s="14"/>
      <c r="AX17" s="14"/>
      <c r="AY17" s="10"/>
      <c r="AZ17" s="16"/>
      <c r="BA17" s="16"/>
      <c r="BB17" s="10"/>
      <c r="BC17" s="10"/>
    </row>
    <row r="18" spans="1:55" ht="12.75">
      <c r="A18" s="280"/>
      <c r="B18" s="240">
        <v>3</v>
      </c>
      <c r="C18" s="43" t="s">
        <v>21</v>
      </c>
      <c r="D18" s="137"/>
      <c r="E18" s="138"/>
      <c r="F18" s="119"/>
      <c r="G18" s="118"/>
      <c r="H18" s="120"/>
      <c r="I18" s="121">
        <v>150000</v>
      </c>
      <c r="J18" s="122"/>
      <c r="K18" s="139"/>
      <c r="L18" s="138"/>
      <c r="M18" s="125"/>
      <c r="N18" s="126"/>
      <c r="O18" s="119"/>
      <c r="P18" s="118"/>
      <c r="Q18" s="208">
        <f>D18+E18+F18+G18+I18+J18+K18+L18+M18+N18+O18+P18</f>
        <v>150000</v>
      </c>
      <c r="R18" s="164" t="s">
        <v>43</v>
      </c>
      <c r="S18" s="210">
        <f>D18+F18+I18+K18+M18+O18</f>
        <v>150000</v>
      </c>
      <c r="T18" s="21" t="s">
        <v>43</v>
      </c>
      <c r="U18" s="21" t="s">
        <v>43</v>
      </c>
      <c r="V18" s="168" t="s">
        <v>43</v>
      </c>
      <c r="W18" s="164" t="s">
        <v>43</v>
      </c>
      <c r="X18" s="164" t="s">
        <v>43</v>
      </c>
      <c r="Y18" s="172" t="s">
        <v>43</v>
      </c>
      <c r="Z18" s="177" t="s">
        <v>43</v>
      </c>
      <c r="AA18" s="178" t="s">
        <v>43</v>
      </c>
      <c r="AB18" s="21" t="s">
        <v>43</v>
      </c>
      <c r="AC18" s="182" t="s">
        <v>43</v>
      </c>
      <c r="AD18" s="39"/>
      <c r="AE18" s="39"/>
      <c r="AF18" s="39"/>
      <c r="AG18" s="39"/>
      <c r="AH18" s="56">
        <v>2022</v>
      </c>
      <c r="AI18" s="159">
        <v>50200000</v>
      </c>
      <c r="AJ18" s="159">
        <v>50000000</v>
      </c>
      <c r="AK18" s="159">
        <v>100000</v>
      </c>
      <c r="AL18" s="159">
        <v>45500000</v>
      </c>
      <c r="AM18" s="217">
        <f t="shared" si="0"/>
        <v>0.09163346613545817</v>
      </c>
      <c r="AN18" s="222">
        <f>IF(AI18="",0,AB45/AI18*100)</f>
        <v>25.89641434262948</v>
      </c>
      <c r="AO18" s="222">
        <f>IF(AI18="",0,AC45/AI18*100)</f>
        <v>25.89641434262948</v>
      </c>
      <c r="AP18" s="222">
        <f t="shared" si="5"/>
        <v>7.892324079090603</v>
      </c>
      <c r="AQ18" s="225">
        <f t="shared" si="2"/>
        <v>3961946.6877034823</v>
      </c>
      <c r="AR18" s="222">
        <f>IF(AI18="",0,(Q43+Q44+X45)/AI18)*100</f>
        <v>3.4661354581673307</v>
      </c>
      <c r="AS18" s="222">
        <f>IF(AI18="",0,(S43+S44+Y45)/AI18)*100</f>
        <v>3.4661354581673307</v>
      </c>
      <c r="AT18" s="231">
        <f t="shared" si="3"/>
        <v>1740000</v>
      </c>
      <c r="AU18" s="232">
        <f t="shared" si="4"/>
        <v>1740000</v>
      </c>
      <c r="AV18" s="11"/>
      <c r="AW18" s="12"/>
      <c r="AX18" s="12"/>
      <c r="AY18" s="9"/>
      <c r="AZ18" s="15"/>
      <c r="BA18" s="15"/>
      <c r="BB18" s="9"/>
      <c r="BC18" s="9"/>
    </row>
    <row r="19" spans="1:55" ht="12.75">
      <c r="A19" s="280"/>
      <c r="B19" s="241"/>
      <c r="C19" s="44" t="s">
        <v>4</v>
      </c>
      <c r="D19" s="129">
        <v>898000</v>
      </c>
      <c r="E19" s="128"/>
      <c r="F19" s="129"/>
      <c r="G19" s="128"/>
      <c r="H19" s="130"/>
      <c r="I19" s="131"/>
      <c r="J19" s="136"/>
      <c r="K19" s="133"/>
      <c r="L19" s="128"/>
      <c r="M19" s="140"/>
      <c r="N19" s="128"/>
      <c r="O19" s="129"/>
      <c r="P19" s="128"/>
      <c r="Q19" s="209">
        <f>D19+E19+F19+G19+I19+J19+K19+L19+M19+N19+O19+P19</f>
        <v>898000</v>
      </c>
      <c r="R19" s="165"/>
      <c r="S19" s="209">
        <f t="shared" si="1"/>
        <v>898000</v>
      </c>
      <c r="T19" s="20" t="s">
        <v>43</v>
      </c>
      <c r="U19" s="20" t="s">
        <v>43</v>
      </c>
      <c r="V19" s="20" t="s">
        <v>43</v>
      </c>
      <c r="W19" s="169" t="s">
        <v>43</v>
      </c>
      <c r="X19" s="169" t="s">
        <v>43</v>
      </c>
      <c r="Y19" s="173" t="s">
        <v>43</v>
      </c>
      <c r="Z19" s="179" t="s">
        <v>43</v>
      </c>
      <c r="AA19" s="169" t="s">
        <v>43</v>
      </c>
      <c r="AB19" s="20" t="s">
        <v>43</v>
      </c>
      <c r="AC19" s="183" t="s">
        <v>43</v>
      </c>
      <c r="AD19" s="39"/>
      <c r="AE19" s="39"/>
      <c r="AF19" s="39"/>
      <c r="AG19" s="39"/>
      <c r="AH19" s="56">
        <v>2023</v>
      </c>
      <c r="AI19" s="159">
        <v>50200000</v>
      </c>
      <c r="AJ19" s="159">
        <v>50000000</v>
      </c>
      <c r="AK19" s="159">
        <v>100000</v>
      </c>
      <c r="AL19" s="159">
        <v>45500000</v>
      </c>
      <c r="AM19" s="217">
        <f t="shared" si="0"/>
        <v>0.09163346613545817</v>
      </c>
      <c r="AN19" s="222">
        <f>IF(AI19="",0,AB49/AI19*100)</f>
        <v>22.90836653386454</v>
      </c>
      <c r="AO19" s="222">
        <f>IF(AI19="",0,AC49/AI19*100)</f>
        <v>22.90836653386454</v>
      </c>
      <c r="AP19" s="222">
        <f t="shared" si="5"/>
        <v>8.489179148433424</v>
      </c>
      <c r="AQ19" s="225">
        <f t="shared" si="2"/>
        <v>4261567.932513579</v>
      </c>
      <c r="AR19" s="222">
        <f>IF(AI19="",0,(Q47+Q48+X49)/AI19)*100</f>
        <v>3.7848605577689245</v>
      </c>
      <c r="AS19" s="222">
        <f>IF(AI19="",0,(S47+S48+Y49)/AI19)*100</f>
        <v>3.7848605577689245</v>
      </c>
      <c r="AT19" s="231">
        <f t="shared" si="3"/>
        <v>1900000</v>
      </c>
      <c r="AU19" s="232">
        <f t="shared" si="4"/>
        <v>1900000</v>
      </c>
      <c r="AV19" s="11"/>
      <c r="AW19" s="12"/>
      <c r="AX19" s="12"/>
      <c r="AY19" s="9"/>
      <c r="AZ19" s="15"/>
      <c r="BA19" s="15"/>
      <c r="BB19" s="9"/>
      <c r="BC19" s="9"/>
    </row>
    <row r="20" spans="1:55" ht="12.75">
      <c r="A20" s="280"/>
      <c r="B20" s="241"/>
      <c r="C20" s="44" t="s">
        <v>5</v>
      </c>
      <c r="D20" s="129">
        <v>80000</v>
      </c>
      <c r="E20" s="128"/>
      <c r="F20" s="129"/>
      <c r="G20" s="128"/>
      <c r="H20" s="130"/>
      <c r="I20" s="131">
        <v>1000</v>
      </c>
      <c r="J20" s="136"/>
      <c r="K20" s="133"/>
      <c r="L20" s="128"/>
      <c r="M20" s="140"/>
      <c r="N20" s="128"/>
      <c r="O20" s="129"/>
      <c r="P20" s="128"/>
      <c r="Q20" s="210">
        <f>D20+E20+F20+G20+I20+J20+K20+L20+M20+N20+O20+P20+H20</f>
        <v>81000</v>
      </c>
      <c r="R20" s="166"/>
      <c r="S20" s="209">
        <f t="shared" si="1"/>
        <v>81000</v>
      </c>
      <c r="T20" s="20" t="s">
        <v>43</v>
      </c>
      <c r="U20" s="20" t="s">
        <v>43</v>
      </c>
      <c r="V20" s="170" t="s">
        <v>43</v>
      </c>
      <c r="W20" s="171" t="s">
        <v>43</v>
      </c>
      <c r="X20" s="171" t="s">
        <v>43</v>
      </c>
      <c r="Y20" s="174" t="s">
        <v>43</v>
      </c>
      <c r="Z20" s="180" t="s">
        <v>43</v>
      </c>
      <c r="AA20" s="169" t="s">
        <v>43</v>
      </c>
      <c r="AB20" s="20" t="s">
        <v>43</v>
      </c>
      <c r="AC20" s="183" t="s">
        <v>43</v>
      </c>
      <c r="AD20" s="39"/>
      <c r="AE20" s="39"/>
      <c r="AF20" s="39"/>
      <c r="AG20" s="39"/>
      <c r="AH20" s="56">
        <v>2024</v>
      </c>
      <c r="AI20" s="159">
        <v>50200000</v>
      </c>
      <c r="AJ20" s="159">
        <v>50000000</v>
      </c>
      <c r="AK20" s="159">
        <v>100000</v>
      </c>
      <c r="AL20" s="159">
        <v>45500000</v>
      </c>
      <c r="AM20" s="217">
        <f t="shared" si="0"/>
        <v>0.09163346613545817</v>
      </c>
      <c r="AN20" s="222">
        <f>IF(AI20="",0,AB53/AI20*100)</f>
        <v>19.9203187250996</v>
      </c>
      <c r="AO20" s="222">
        <f>IF(AI20="",0,AC53/AI20*100)</f>
        <v>19.9203187250996</v>
      </c>
      <c r="AP20" s="222">
        <f t="shared" si="5"/>
        <v>9.163346613545816</v>
      </c>
      <c r="AQ20" s="225">
        <f t="shared" si="2"/>
        <v>4599999.999999999</v>
      </c>
      <c r="AR20" s="222">
        <f>IF(AI20="",0,(Q51+Q52+X53)/AI20)*100</f>
        <v>3.6852589641434266</v>
      </c>
      <c r="AS20" s="222">
        <f>IF(AI20="",0,(S51+S52+Y53)/AI20)*100</f>
        <v>3.6852589641434266</v>
      </c>
      <c r="AT20" s="231">
        <f t="shared" si="3"/>
        <v>1850000</v>
      </c>
      <c r="AU20" s="232">
        <f t="shared" si="4"/>
        <v>1850000</v>
      </c>
      <c r="AV20" s="11"/>
      <c r="AW20" s="12"/>
      <c r="AX20" s="12"/>
      <c r="AY20" s="9"/>
      <c r="AZ20" s="15"/>
      <c r="BA20" s="15"/>
      <c r="BB20" s="9"/>
      <c r="BC20" s="9"/>
    </row>
    <row r="21" spans="1:55" s="1" customFormat="1" ht="13.5" thickBot="1">
      <c r="A21" s="280"/>
      <c r="B21" s="242"/>
      <c r="C21" s="45" t="s">
        <v>16</v>
      </c>
      <c r="D21" s="185">
        <f>D17+D18-D19-T21</f>
        <v>10164804.27</v>
      </c>
      <c r="E21" s="189">
        <f>E17+E18-E19-U21</f>
        <v>0</v>
      </c>
      <c r="F21" s="184">
        <f>F17+F18-F19</f>
        <v>0</v>
      </c>
      <c r="G21" s="192">
        <f>G17+G18-G19</f>
        <v>0</v>
      </c>
      <c r="H21" s="53" t="s">
        <v>43</v>
      </c>
      <c r="I21" s="194">
        <f>I17+I18-I19</f>
        <v>210500</v>
      </c>
      <c r="J21" s="195">
        <f>J17+J18-J19</f>
        <v>0</v>
      </c>
      <c r="K21" s="200">
        <f aca="true" t="shared" si="7" ref="K21:P21">K17+K18-K19</f>
        <v>0</v>
      </c>
      <c r="L21" s="201">
        <f t="shared" si="7"/>
        <v>0</v>
      </c>
      <c r="M21" s="205">
        <f t="shared" si="7"/>
        <v>0</v>
      </c>
      <c r="N21" s="189">
        <f t="shared" si="7"/>
        <v>0</v>
      </c>
      <c r="O21" s="184">
        <f t="shared" si="7"/>
        <v>0</v>
      </c>
      <c r="P21" s="192">
        <f t="shared" si="7"/>
        <v>0</v>
      </c>
      <c r="Q21" s="211">
        <f>D21+E21+F21+G21+I21+J21+K21+L21+M21+N21+O21+P21</f>
        <v>10375304.27</v>
      </c>
      <c r="R21" s="167" t="s">
        <v>43</v>
      </c>
      <c r="S21" s="213">
        <f>D21+F21+I21+K21+M21+O21</f>
        <v>10375304.27</v>
      </c>
      <c r="T21" s="156"/>
      <c r="U21" s="156"/>
      <c r="V21" s="211">
        <f>Q21</f>
        <v>10375304.27</v>
      </c>
      <c r="W21" s="213">
        <f>S21</f>
        <v>10375304.27</v>
      </c>
      <c r="X21" s="175"/>
      <c r="Y21" s="176"/>
      <c r="Z21" s="181"/>
      <c r="AA21" s="175"/>
      <c r="AB21" s="211">
        <f>V21+Z21+AA21</f>
        <v>10375304.27</v>
      </c>
      <c r="AC21" s="215">
        <f>W21+Z21+AA21</f>
        <v>10375304.27</v>
      </c>
      <c r="AD21" s="106"/>
      <c r="AE21" s="106"/>
      <c r="AF21" s="106"/>
      <c r="AG21" s="106"/>
      <c r="AH21" s="56">
        <v>2025</v>
      </c>
      <c r="AI21" s="159">
        <v>50200000</v>
      </c>
      <c r="AJ21" s="159">
        <v>50000000</v>
      </c>
      <c r="AK21" s="159">
        <v>100000</v>
      </c>
      <c r="AL21" s="159">
        <v>45500000</v>
      </c>
      <c r="AM21" s="217">
        <f t="shared" si="0"/>
        <v>0.09163346613545817</v>
      </c>
      <c r="AN21" s="222">
        <f>IF(AI21="",0,AB57/AI21*100)</f>
        <v>16.93227091633466</v>
      </c>
      <c r="AO21" s="222">
        <f>IF(AI21="",0,AC57/AI21*100)</f>
        <v>16.93227091633466</v>
      </c>
      <c r="AP21" s="222">
        <f t="shared" si="5"/>
        <v>9.163346613545816</v>
      </c>
      <c r="AQ21" s="225">
        <f t="shared" si="2"/>
        <v>4599999.999999999</v>
      </c>
      <c r="AR21" s="222">
        <f>IF(AI21="",0,(Q55+Q56+X57)/AI21)*100</f>
        <v>3.5856573705179287</v>
      </c>
      <c r="AS21" s="222">
        <f>IF(AI21="",0,(S55+S56+Y57)/AI21)*100</f>
        <v>3.5856573705179287</v>
      </c>
      <c r="AT21" s="231">
        <f t="shared" si="3"/>
        <v>1800000.0000000002</v>
      </c>
      <c r="AU21" s="232">
        <f t="shared" si="4"/>
        <v>1800000.0000000002</v>
      </c>
      <c r="AV21" s="13"/>
      <c r="AW21" s="14"/>
      <c r="AX21" s="14"/>
      <c r="AY21" s="10"/>
      <c r="AZ21" s="16"/>
      <c r="BA21" s="16"/>
      <c r="BB21" s="10"/>
      <c r="BC21" s="10"/>
    </row>
    <row r="22" spans="1:55" ht="12.75">
      <c r="A22" s="280"/>
      <c r="B22" s="241">
        <v>4</v>
      </c>
      <c r="C22" s="43" t="s">
        <v>22</v>
      </c>
      <c r="D22" s="137"/>
      <c r="E22" s="138"/>
      <c r="F22" s="119"/>
      <c r="G22" s="118"/>
      <c r="H22" s="120"/>
      <c r="I22" s="121"/>
      <c r="J22" s="122"/>
      <c r="K22" s="139"/>
      <c r="L22" s="138"/>
      <c r="M22" s="125"/>
      <c r="N22" s="126"/>
      <c r="O22" s="119">
        <v>10290000</v>
      </c>
      <c r="P22" s="118"/>
      <c r="Q22" s="208">
        <f>D22+E22+F22+G22+I22+J22+K22+L22+M22+N22+O22+P22</f>
        <v>10290000</v>
      </c>
      <c r="R22" s="164" t="s">
        <v>43</v>
      </c>
      <c r="S22" s="210">
        <f>D22+F22+I22+K22+M22+O22</f>
        <v>10290000</v>
      </c>
      <c r="T22" s="21" t="s">
        <v>43</v>
      </c>
      <c r="U22" s="21" t="s">
        <v>43</v>
      </c>
      <c r="V22" s="168" t="s">
        <v>43</v>
      </c>
      <c r="W22" s="164" t="s">
        <v>43</v>
      </c>
      <c r="X22" s="164" t="s">
        <v>43</v>
      </c>
      <c r="Y22" s="172" t="s">
        <v>43</v>
      </c>
      <c r="Z22" s="177" t="s">
        <v>43</v>
      </c>
      <c r="AA22" s="178" t="s">
        <v>43</v>
      </c>
      <c r="AB22" s="21" t="s">
        <v>43</v>
      </c>
      <c r="AC22" s="182" t="s">
        <v>43</v>
      </c>
      <c r="AD22" s="39"/>
      <c r="AE22" s="39"/>
      <c r="AF22" s="39"/>
      <c r="AG22" s="39"/>
      <c r="AH22" s="56">
        <v>2026</v>
      </c>
      <c r="AI22" s="159">
        <v>50200000</v>
      </c>
      <c r="AJ22" s="159">
        <v>50000000</v>
      </c>
      <c r="AK22" s="159">
        <v>100000</v>
      </c>
      <c r="AL22" s="159">
        <v>45500000</v>
      </c>
      <c r="AM22" s="217">
        <f t="shared" si="0"/>
        <v>0.09163346613545817</v>
      </c>
      <c r="AN22" s="222">
        <f>IF(AI22="",0,AB61/AI22*100)</f>
        <v>13.545816733067728</v>
      </c>
      <c r="AO22" s="222">
        <f>IF(AI22="",0,AC61/AI22*100)</f>
        <v>13.545816733067728</v>
      </c>
      <c r="AP22" s="222">
        <f t="shared" si="5"/>
        <v>9.163346613545816</v>
      </c>
      <c r="AQ22" s="225">
        <f t="shared" si="2"/>
        <v>4599999.999999999</v>
      </c>
      <c r="AR22" s="222">
        <f>IF(AI22="",0,(Q59+Q60+X61)/AI22)*100</f>
        <v>3.904382470119522</v>
      </c>
      <c r="AS22" s="222">
        <f>IF(AI22="",0,(S59+S60+Y61)/AI22)*100</f>
        <v>3.904382470119522</v>
      </c>
      <c r="AT22" s="231">
        <f t="shared" si="3"/>
        <v>1960000</v>
      </c>
      <c r="AU22" s="232">
        <f t="shared" si="4"/>
        <v>1960000</v>
      </c>
      <c r="AV22" s="11"/>
      <c r="AW22" s="12"/>
      <c r="AX22" s="12"/>
      <c r="AY22" s="9"/>
      <c r="AZ22" s="15"/>
      <c r="BA22" s="15"/>
      <c r="BB22" s="9"/>
      <c r="BC22" s="9"/>
    </row>
    <row r="23" spans="1:55" ht="12.75">
      <c r="A23" s="280"/>
      <c r="B23" s="241"/>
      <c r="C23" s="44" t="s">
        <v>4</v>
      </c>
      <c r="D23" s="129">
        <v>3956400</v>
      </c>
      <c r="E23" s="128"/>
      <c r="F23" s="129"/>
      <c r="G23" s="128"/>
      <c r="H23" s="130"/>
      <c r="I23" s="131"/>
      <c r="J23" s="136"/>
      <c r="K23" s="133"/>
      <c r="L23" s="128"/>
      <c r="M23" s="140"/>
      <c r="N23" s="128"/>
      <c r="O23" s="129"/>
      <c r="P23" s="128"/>
      <c r="Q23" s="209">
        <f>D23+E23+F23+G23+I23+J23+K23+L23+M23+N23+O23+P23</f>
        <v>3956400</v>
      </c>
      <c r="R23" s="165"/>
      <c r="S23" s="209">
        <f t="shared" si="1"/>
        <v>3956400</v>
      </c>
      <c r="T23" s="20" t="s">
        <v>43</v>
      </c>
      <c r="U23" s="20" t="s">
        <v>43</v>
      </c>
      <c r="V23" s="20" t="s">
        <v>43</v>
      </c>
      <c r="W23" s="169" t="s">
        <v>43</v>
      </c>
      <c r="X23" s="169" t="s">
        <v>43</v>
      </c>
      <c r="Y23" s="173" t="s">
        <v>43</v>
      </c>
      <c r="Z23" s="179" t="s">
        <v>43</v>
      </c>
      <c r="AA23" s="169" t="s">
        <v>43</v>
      </c>
      <c r="AB23" s="20" t="s">
        <v>43</v>
      </c>
      <c r="AC23" s="183" t="s">
        <v>43</v>
      </c>
      <c r="AD23" s="39"/>
      <c r="AE23" s="39"/>
      <c r="AF23" s="39"/>
      <c r="AG23" s="39"/>
      <c r="AH23" s="56">
        <v>2027</v>
      </c>
      <c r="AI23" s="159">
        <v>50200000</v>
      </c>
      <c r="AJ23" s="159">
        <v>50000000</v>
      </c>
      <c r="AK23" s="159">
        <v>100000</v>
      </c>
      <c r="AL23" s="159">
        <v>45500000</v>
      </c>
      <c r="AM23" s="217">
        <f t="shared" si="0"/>
        <v>0.09163346613545817</v>
      </c>
      <c r="AN23" s="222">
        <f>IF(AI23="",0,AB65/AI23*100)</f>
        <v>10.159362549800797</v>
      </c>
      <c r="AO23" s="222">
        <f>IF(AI23="",0,AC65/AI23*100)</f>
        <v>10.159362549800797</v>
      </c>
      <c r="AP23" s="222">
        <f t="shared" si="5"/>
        <v>9.163346613545816</v>
      </c>
      <c r="AQ23" s="225">
        <f t="shared" si="2"/>
        <v>4599999.999999999</v>
      </c>
      <c r="AR23" s="222">
        <f>IF(AI23="",0,(Q63+Q64+X65)/AI23)*100</f>
        <v>3.804780876494024</v>
      </c>
      <c r="AS23" s="222">
        <f>IF(AI23="",0,(S63+S64+Y65)/AI23)*100</f>
        <v>3.804780876494024</v>
      </c>
      <c r="AT23" s="231">
        <f t="shared" si="3"/>
        <v>1910000</v>
      </c>
      <c r="AU23" s="232">
        <f t="shared" si="4"/>
        <v>1910000</v>
      </c>
      <c r="AV23" s="11"/>
      <c r="AW23" s="12"/>
      <c r="AX23" s="12"/>
      <c r="AY23" s="9"/>
      <c r="AZ23" s="15"/>
      <c r="BA23" s="15"/>
      <c r="BB23" s="9"/>
      <c r="BC23" s="9"/>
    </row>
    <row r="24" spans="1:55" ht="12.75">
      <c r="A24" s="280"/>
      <c r="B24" s="241"/>
      <c r="C24" s="44" t="s">
        <v>5</v>
      </c>
      <c r="D24" s="129">
        <v>70000</v>
      </c>
      <c r="E24" s="128"/>
      <c r="F24" s="129"/>
      <c r="G24" s="128"/>
      <c r="H24" s="130"/>
      <c r="I24" s="131">
        <v>2000</v>
      </c>
      <c r="J24" s="136"/>
      <c r="K24" s="133"/>
      <c r="L24" s="128"/>
      <c r="M24" s="140"/>
      <c r="N24" s="128"/>
      <c r="O24" s="129">
        <v>63000</v>
      </c>
      <c r="P24" s="128"/>
      <c r="Q24" s="210">
        <f>D24+E24+F24+G24+I24+J24+K24+L24+M24+N24+O24+P24+H24</f>
        <v>135000</v>
      </c>
      <c r="R24" s="166"/>
      <c r="S24" s="209">
        <f t="shared" si="1"/>
        <v>135000</v>
      </c>
      <c r="T24" s="20" t="s">
        <v>43</v>
      </c>
      <c r="U24" s="20" t="s">
        <v>43</v>
      </c>
      <c r="V24" s="170" t="s">
        <v>43</v>
      </c>
      <c r="W24" s="171" t="s">
        <v>43</v>
      </c>
      <c r="X24" s="171" t="s">
        <v>43</v>
      </c>
      <c r="Y24" s="174" t="s">
        <v>43</v>
      </c>
      <c r="Z24" s="180" t="s">
        <v>43</v>
      </c>
      <c r="AA24" s="169" t="s">
        <v>43</v>
      </c>
      <c r="AB24" s="20" t="s">
        <v>43</v>
      </c>
      <c r="AC24" s="183" t="s">
        <v>43</v>
      </c>
      <c r="AD24" s="39"/>
      <c r="AE24" s="39"/>
      <c r="AF24" s="39"/>
      <c r="AG24" s="39"/>
      <c r="AH24" s="56">
        <v>2028</v>
      </c>
      <c r="AI24" s="159">
        <v>50200000</v>
      </c>
      <c r="AJ24" s="159">
        <v>50000000</v>
      </c>
      <c r="AK24" s="159">
        <v>100000</v>
      </c>
      <c r="AL24" s="159">
        <v>45500000</v>
      </c>
      <c r="AM24" s="217">
        <f t="shared" si="0"/>
        <v>0.09163346613545817</v>
      </c>
      <c r="AN24" s="222">
        <f>IF(AI24="",0,AB69/AI24*100)</f>
        <v>6.772908366533864</v>
      </c>
      <c r="AO24" s="222">
        <f>IF(AI24="",0,AC69/AI24*100)</f>
        <v>6.772908366533864</v>
      </c>
      <c r="AP24" s="222">
        <f t="shared" si="5"/>
        <v>9.163346613545816</v>
      </c>
      <c r="AQ24" s="225">
        <f t="shared" si="2"/>
        <v>4599999.999999999</v>
      </c>
      <c r="AR24" s="222">
        <f>IF(AI24="",0,(Q67+Q68+X69)/AI24)*100</f>
        <v>3.705179282868526</v>
      </c>
      <c r="AS24" s="222">
        <f>IF(AI24="",0,(S67+S68+Y69)/AI24)*100</f>
        <v>3.705179282868526</v>
      </c>
      <c r="AT24" s="231">
        <f t="shared" si="3"/>
        <v>1860000</v>
      </c>
      <c r="AU24" s="232">
        <f t="shared" si="4"/>
        <v>1860000</v>
      </c>
      <c r="AV24" s="15"/>
      <c r="AW24" s="12"/>
      <c r="AX24" s="12"/>
      <c r="AY24" s="9"/>
      <c r="AZ24" s="15"/>
      <c r="BA24" s="15"/>
      <c r="BB24" s="9"/>
      <c r="BC24" s="9"/>
    </row>
    <row r="25" spans="1:55" s="1" customFormat="1" ht="13.5" thickBot="1">
      <c r="A25" s="281"/>
      <c r="B25" s="242"/>
      <c r="C25" s="45" t="s">
        <v>3</v>
      </c>
      <c r="D25" s="185">
        <f>D21+D22-D23-T25</f>
        <v>6208404.27</v>
      </c>
      <c r="E25" s="189">
        <f>E21+E22-E23-U25</f>
        <v>0</v>
      </c>
      <c r="F25" s="184">
        <f>F21+F22-F23</f>
        <v>0</v>
      </c>
      <c r="G25" s="192">
        <f>G21+G22-G23</f>
        <v>0</v>
      </c>
      <c r="H25" s="53" t="s">
        <v>43</v>
      </c>
      <c r="I25" s="194">
        <f>I21+I22-I23</f>
        <v>210500</v>
      </c>
      <c r="J25" s="195">
        <f>J21+J22-J23</f>
        <v>0</v>
      </c>
      <c r="K25" s="200">
        <f aca="true" t="shared" si="8" ref="K25:P25">K21+K22-K23</f>
        <v>0</v>
      </c>
      <c r="L25" s="201">
        <f t="shared" si="8"/>
        <v>0</v>
      </c>
      <c r="M25" s="205">
        <f t="shared" si="8"/>
        <v>0</v>
      </c>
      <c r="N25" s="189">
        <f t="shared" si="8"/>
        <v>0</v>
      </c>
      <c r="O25" s="184">
        <f t="shared" si="8"/>
        <v>10290000</v>
      </c>
      <c r="P25" s="192">
        <f t="shared" si="8"/>
        <v>0</v>
      </c>
      <c r="Q25" s="211">
        <f>D25+E25+F25+G25+I25+J25+K25+L25+M25+N25+O25+P25</f>
        <v>16708904.27</v>
      </c>
      <c r="R25" s="167" t="s">
        <v>43</v>
      </c>
      <c r="S25" s="213">
        <f>D25+F25+I25+K25+M25+O25</f>
        <v>16708904.27</v>
      </c>
      <c r="T25" s="156"/>
      <c r="U25" s="156"/>
      <c r="V25" s="211">
        <f>Q25</f>
        <v>16708904.27</v>
      </c>
      <c r="W25" s="213">
        <f>S25</f>
        <v>16708904.27</v>
      </c>
      <c r="X25" s="175"/>
      <c r="Y25" s="176"/>
      <c r="Z25" s="181"/>
      <c r="AA25" s="175"/>
      <c r="AB25" s="211">
        <f>V25+Z25+AA25</f>
        <v>16708904.27</v>
      </c>
      <c r="AC25" s="215">
        <f>W25+Z25+AA25</f>
        <v>16708904.27</v>
      </c>
      <c r="AD25" s="106"/>
      <c r="AE25" s="106"/>
      <c r="AF25" s="106"/>
      <c r="AG25" s="106"/>
      <c r="AH25" s="56">
        <v>2029</v>
      </c>
      <c r="AI25" s="159">
        <v>50200000</v>
      </c>
      <c r="AJ25" s="159">
        <v>50000000</v>
      </c>
      <c r="AK25" s="159">
        <v>100000</v>
      </c>
      <c r="AL25" s="159">
        <v>45500000</v>
      </c>
      <c r="AM25" s="217">
        <f t="shared" si="0"/>
        <v>0.09163346613545817</v>
      </c>
      <c r="AN25" s="222">
        <f>IF(AI25="",0,AB73/AI25*100)</f>
        <v>3.3864541832669315</v>
      </c>
      <c r="AO25" s="222">
        <f>IF(AI25="",0,AC73/AI25*100)</f>
        <v>3.3864541832669315</v>
      </c>
      <c r="AP25" s="222">
        <f t="shared" si="5"/>
        <v>9.163346613545816</v>
      </c>
      <c r="AQ25" s="225">
        <f t="shared" si="2"/>
        <v>4599999.999999999</v>
      </c>
      <c r="AR25" s="222">
        <f>IF(AI25="",0,(Q71+Q72+X73)/AI25)*100</f>
        <v>3.6055776892430282</v>
      </c>
      <c r="AS25" s="222">
        <f>IF(AI25="",0,(S71+S72+Y73)/AI25)*100</f>
        <v>3.6055776892430282</v>
      </c>
      <c r="AT25" s="231">
        <f t="shared" si="3"/>
        <v>1810000.0000000002</v>
      </c>
      <c r="AU25" s="232">
        <f t="shared" si="4"/>
        <v>1810000.0000000002</v>
      </c>
      <c r="AV25" s="16"/>
      <c r="AW25" s="14"/>
      <c r="AX25" s="14"/>
      <c r="AY25" s="10"/>
      <c r="AZ25" s="16"/>
      <c r="BA25" s="16"/>
      <c r="BB25" s="10"/>
      <c r="BC25" s="10"/>
    </row>
    <row r="26" spans="1:55" ht="12.75">
      <c r="A26" s="237">
        <v>2018</v>
      </c>
      <c r="B26" s="240"/>
      <c r="C26" s="46" t="s">
        <v>7</v>
      </c>
      <c r="D26" s="141"/>
      <c r="E26" s="142"/>
      <c r="F26" s="141"/>
      <c r="G26" s="142"/>
      <c r="H26" s="143"/>
      <c r="I26" s="144"/>
      <c r="J26" s="145"/>
      <c r="K26" s="146"/>
      <c r="L26" s="147"/>
      <c r="M26" s="148"/>
      <c r="N26" s="142"/>
      <c r="O26" s="141">
        <v>4500000</v>
      </c>
      <c r="P26" s="142"/>
      <c r="Q26" s="208">
        <f>D26+E26+F26+G26+I26+J26+K26+L26+M26+N26+O26+P26</f>
        <v>4500000</v>
      </c>
      <c r="R26" s="164" t="s">
        <v>43</v>
      </c>
      <c r="S26" s="210">
        <f>D26+F26+I26+K26+M26+O26</f>
        <v>4500000</v>
      </c>
      <c r="T26" s="21" t="s">
        <v>43</v>
      </c>
      <c r="U26" s="21" t="s">
        <v>43</v>
      </c>
      <c r="V26" s="168" t="s">
        <v>43</v>
      </c>
      <c r="W26" s="164" t="s">
        <v>43</v>
      </c>
      <c r="X26" s="164" t="s">
        <v>43</v>
      </c>
      <c r="Y26" s="172" t="s">
        <v>43</v>
      </c>
      <c r="Z26" s="177" t="s">
        <v>43</v>
      </c>
      <c r="AA26" s="178" t="s">
        <v>43</v>
      </c>
      <c r="AB26" s="21" t="s">
        <v>43</v>
      </c>
      <c r="AC26" s="182" t="s">
        <v>43</v>
      </c>
      <c r="AD26" s="39"/>
      <c r="AE26" s="39"/>
      <c r="AF26" s="39"/>
      <c r="AG26" s="39"/>
      <c r="AH26" s="56">
        <v>2030</v>
      </c>
      <c r="AI26" s="159">
        <v>50200000</v>
      </c>
      <c r="AJ26" s="159">
        <v>50000000</v>
      </c>
      <c r="AK26" s="159">
        <v>100000</v>
      </c>
      <c r="AL26" s="159">
        <v>45500000</v>
      </c>
      <c r="AM26" s="217">
        <f t="shared" si="0"/>
        <v>0.09163346613545817</v>
      </c>
      <c r="AN26" s="222">
        <f>IF(AI26="",0,AB77/AI26*100)</f>
        <v>-9.276121261110344E-16</v>
      </c>
      <c r="AO26" s="222">
        <f>IF(AI26="",0,AC77/AI26*100)</f>
        <v>-9.276121261110344E-16</v>
      </c>
      <c r="AP26" s="222">
        <f t="shared" si="5"/>
        <v>9.163346613545816</v>
      </c>
      <c r="AQ26" s="225">
        <f t="shared" si="2"/>
        <v>4599999.999999999</v>
      </c>
      <c r="AR26" s="222">
        <f>IF(AI26="",0,(Q75+Q76+X77)/AI26)*100</f>
        <v>3.5059760956175303</v>
      </c>
      <c r="AS26" s="222">
        <f>IF(AI26="",0,(S75+S76+Y77)/AI26)*100</f>
        <v>3.5059760956175303</v>
      </c>
      <c r="AT26" s="231">
        <f t="shared" si="3"/>
        <v>1760000.0000000002</v>
      </c>
      <c r="AU26" s="232">
        <f t="shared" si="4"/>
        <v>1760000.0000000002</v>
      </c>
      <c r="AV26" s="15"/>
      <c r="AW26" s="12"/>
      <c r="AX26" s="12"/>
      <c r="AY26" s="9"/>
      <c r="AZ26" s="15"/>
      <c r="BA26" s="15"/>
      <c r="BB26" s="9"/>
      <c r="BC26" s="9"/>
    </row>
    <row r="27" spans="1:55" ht="12.75">
      <c r="A27" s="280"/>
      <c r="B27" s="241"/>
      <c r="C27" s="47" t="s">
        <v>4</v>
      </c>
      <c r="D27" s="149">
        <v>1257000</v>
      </c>
      <c r="E27" s="150"/>
      <c r="F27" s="149"/>
      <c r="G27" s="150"/>
      <c r="H27" s="151"/>
      <c r="I27" s="152">
        <v>10000</v>
      </c>
      <c r="J27" s="122"/>
      <c r="K27" s="153"/>
      <c r="L27" s="124"/>
      <c r="M27" s="125"/>
      <c r="N27" s="150"/>
      <c r="O27" s="149"/>
      <c r="P27" s="150"/>
      <c r="Q27" s="209">
        <f>D27+E27+F27+G27+I27+J27+K27+L27+M27+N27+O27+P27</f>
        <v>1267000</v>
      </c>
      <c r="R27" s="165"/>
      <c r="S27" s="209">
        <f t="shared" si="1"/>
        <v>1267000</v>
      </c>
      <c r="T27" s="20" t="s">
        <v>43</v>
      </c>
      <c r="U27" s="20" t="s">
        <v>43</v>
      </c>
      <c r="V27" s="20" t="s">
        <v>43</v>
      </c>
      <c r="W27" s="169" t="s">
        <v>43</v>
      </c>
      <c r="X27" s="169" t="s">
        <v>43</v>
      </c>
      <c r="Y27" s="173" t="s">
        <v>43</v>
      </c>
      <c r="Z27" s="179" t="s">
        <v>43</v>
      </c>
      <c r="AA27" s="169" t="s">
        <v>43</v>
      </c>
      <c r="AB27" s="20" t="s">
        <v>43</v>
      </c>
      <c r="AC27" s="183" t="s">
        <v>43</v>
      </c>
      <c r="AD27" s="39"/>
      <c r="AE27" s="39"/>
      <c r="AF27" s="39"/>
      <c r="AG27" s="39"/>
      <c r="AH27" s="56">
        <v>2031</v>
      </c>
      <c r="AI27" s="159"/>
      <c r="AJ27" s="159"/>
      <c r="AK27" s="159"/>
      <c r="AL27" s="159"/>
      <c r="AM27" s="217">
        <f t="shared" si="0"/>
        <v>0</v>
      </c>
      <c r="AN27" s="222">
        <f>IF(AI27="",0,AB81/AI27*100)</f>
        <v>0</v>
      </c>
      <c r="AO27" s="222">
        <f>IF(AI27="",0,AC81/AI27*100)</f>
        <v>0</v>
      </c>
      <c r="AP27" s="222">
        <f t="shared" si="5"/>
        <v>9.163346613545816</v>
      </c>
      <c r="AQ27" s="225">
        <f t="shared" si="2"/>
        <v>0</v>
      </c>
      <c r="AR27" s="222">
        <f>IF(AI27="",0,(Q79+Q80+X81)/AI27)*100</f>
        <v>0</v>
      </c>
      <c r="AS27" s="222">
        <f>IF(AI27="",0,(S79+S80+Y81)/AI27)*100</f>
        <v>0</v>
      </c>
      <c r="AT27" s="231">
        <f t="shared" si="3"/>
        <v>0</v>
      </c>
      <c r="AU27" s="232">
        <f t="shared" si="4"/>
        <v>0</v>
      </c>
      <c r="AV27" s="15"/>
      <c r="AW27" s="12"/>
      <c r="AX27" s="12"/>
      <c r="AY27" s="9"/>
      <c r="AZ27" s="15"/>
      <c r="BA27" s="15"/>
      <c r="BB27" s="9"/>
      <c r="BC27" s="9"/>
    </row>
    <row r="28" spans="1:55" ht="12.75">
      <c r="A28" s="280"/>
      <c r="B28" s="241"/>
      <c r="C28" s="44" t="s">
        <v>5</v>
      </c>
      <c r="D28" s="127">
        <v>180000</v>
      </c>
      <c r="E28" s="128"/>
      <c r="F28" s="129"/>
      <c r="G28" s="128"/>
      <c r="H28" s="130"/>
      <c r="I28" s="131">
        <v>7000</v>
      </c>
      <c r="J28" s="132"/>
      <c r="K28" s="154"/>
      <c r="L28" s="132"/>
      <c r="M28" s="135"/>
      <c r="N28" s="128"/>
      <c r="O28" s="129">
        <v>363000</v>
      </c>
      <c r="P28" s="128"/>
      <c r="Q28" s="210">
        <f>D28+E28+F28+G28+I28+J28+K28+L28+M28+N28+O28+P28+H28</f>
        <v>550000</v>
      </c>
      <c r="R28" s="166"/>
      <c r="S28" s="209">
        <f t="shared" si="1"/>
        <v>550000</v>
      </c>
      <c r="T28" s="20" t="s">
        <v>43</v>
      </c>
      <c r="U28" s="20" t="s">
        <v>43</v>
      </c>
      <c r="V28" s="170" t="s">
        <v>43</v>
      </c>
      <c r="W28" s="171" t="s">
        <v>43</v>
      </c>
      <c r="X28" s="171" t="s">
        <v>43</v>
      </c>
      <c r="Y28" s="174" t="s">
        <v>43</v>
      </c>
      <c r="Z28" s="180" t="s">
        <v>43</v>
      </c>
      <c r="AA28" s="169" t="s">
        <v>43</v>
      </c>
      <c r="AB28" s="20" t="s">
        <v>43</v>
      </c>
      <c r="AC28" s="183" t="s">
        <v>43</v>
      </c>
      <c r="AD28" s="107"/>
      <c r="AE28" s="107"/>
      <c r="AF28" s="107"/>
      <c r="AG28" s="107"/>
      <c r="AH28" s="56">
        <v>2032</v>
      </c>
      <c r="AI28" s="159"/>
      <c r="AJ28" s="159"/>
      <c r="AK28" s="159"/>
      <c r="AL28" s="159"/>
      <c r="AM28" s="217">
        <f t="shared" si="0"/>
        <v>0</v>
      </c>
      <c r="AN28" s="222">
        <f>IF(AI28="",0,AB85/AI28*100)</f>
        <v>0</v>
      </c>
      <c r="AO28" s="222">
        <f>IF(AI28="",0,AC85/AI28*100)</f>
        <v>0</v>
      </c>
      <c r="AP28" s="222">
        <f t="shared" si="5"/>
        <v>6.108897742363878</v>
      </c>
      <c r="AQ28" s="225">
        <f t="shared" si="2"/>
        <v>0</v>
      </c>
      <c r="AR28" s="222">
        <f>IF(AI28="",0,(Q83+Q84+X85)/AI28)*100</f>
        <v>0</v>
      </c>
      <c r="AS28" s="222">
        <f>IF(AI28="",0,(S83+S84+Y85)/AI28)*100</f>
        <v>0</v>
      </c>
      <c r="AT28" s="231">
        <f t="shared" si="3"/>
        <v>0</v>
      </c>
      <c r="AU28" s="232">
        <f t="shared" si="4"/>
        <v>0</v>
      </c>
      <c r="AV28" s="15"/>
      <c r="AW28" s="12"/>
      <c r="AX28" s="12"/>
      <c r="AY28" s="9"/>
      <c r="AZ28" s="15"/>
      <c r="BA28" s="15"/>
      <c r="BB28" s="9"/>
      <c r="BC28" s="9"/>
    </row>
    <row r="29" spans="1:55" s="1" customFormat="1" ht="13.5" thickBot="1">
      <c r="A29" s="281"/>
      <c r="B29" s="242"/>
      <c r="C29" s="48" t="s">
        <v>3</v>
      </c>
      <c r="D29" s="186">
        <f>D25+D26-D27-T29</f>
        <v>4951404.27</v>
      </c>
      <c r="E29" s="190">
        <f>E25+E26-E27-U29</f>
        <v>0</v>
      </c>
      <c r="F29" s="186">
        <f>F25+F26-F27</f>
        <v>0</v>
      </c>
      <c r="G29" s="190">
        <f>G25+G26-G27</f>
        <v>0</v>
      </c>
      <c r="H29" s="53" t="s">
        <v>43</v>
      </c>
      <c r="I29" s="196">
        <f>I25+I26-I27</f>
        <v>200500</v>
      </c>
      <c r="J29" s="197">
        <f>J25+J26-J27</f>
        <v>0</v>
      </c>
      <c r="K29" s="202">
        <f aca="true" t="shared" si="9" ref="K29:P29">K25+K26-K27</f>
        <v>0</v>
      </c>
      <c r="L29" s="203">
        <f t="shared" si="9"/>
        <v>0</v>
      </c>
      <c r="M29" s="92">
        <f t="shared" si="9"/>
        <v>0</v>
      </c>
      <c r="N29" s="190">
        <f t="shared" si="9"/>
        <v>0</v>
      </c>
      <c r="O29" s="186">
        <f t="shared" si="9"/>
        <v>14790000</v>
      </c>
      <c r="P29" s="190">
        <f t="shared" si="9"/>
        <v>0</v>
      </c>
      <c r="Q29" s="211">
        <f>D29+E29+F29+G29+I29+J29+K29+L29+M29+N29+O29+P29</f>
        <v>19941904.27</v>
      </c>
      <c r="R29" s="167" t="s">
        <v>43</v>
      </c>
      <c r="S29" s="213">
        <f>D29+F29+I29+K29+M29+O29</f>
        <v>19941904.27</v>
      </c>
      <c r="T29" s="156"/>
      <c r="U29" s="156"/>
      <c r="V29" s="211">
        <f>Q29</f>
        <v>19941904.27</v>
      </c>
      <c r="W29" s="213">
        <f>S29</f>
        <v>19941904.27</v>
      </c>
      <c r="X29" s="175"/>
      <c r="Y29" s="176"/>
      <c r="Z29" s="181"/>
      <c r="AA29" s="175"/>
      <c r="AB29" s="211">
        <f>V29+Z29+AA29</f>
        <v>19941904.27</v>
      </c>
      <c r="AC29" s="215">
        <f>W29+Z29+AA29</f>
        <v>19941904.27</v>
      </c>
      <c r="AD29" s="108"/>
      <c r="AE29" s="108"/>
      <c r="AF29" s="108"/>
      <c r="AG29" s="108"/>
      <c r="AH29" s="56">
        <v>2033</v>
      </c>
      <c r="AI29" s="159"/>
      <c r="AJ29" s="159"/>
      <c r="AK29" s="159"/>
      <c r="AL29" s="159"/>
      <c r="AM29" s="217">
        <f t="shared" si="0"/>
        <v>0</v>
      </c>
      <c r="AN29" s="222">
        <f>IF(AI29="",0,AB89/AI29*100)</f>
        <v>0</v>
      </c>
      <c r="AO29" s="222">
        <f>IF(AI29="",0,AC89/AI29*100)</f>
        <v>0</v>
      </c>
      <c r="AP29" s="222">
        <f t="shared" si="5"/>
        <v>3.054448871181939</v>
      </c>
      <c r="AQ29" s="225">
        <f t="shared" si="2"/>
        <v>0</v>
      </c>
      <c r="AR29" s="222">
        <f>IF(AI29="",0,(Q87+Q88+X89)/AI29)*100</f>
        <v>0</v>
      </c>
      <c r="AS29" s="222">
        <f>IF(AI29="",0,(S87+S88+Y89)/AI29)*100</f>
        <v>0</v>
      </c>
      <c r="AT29" s="231">
        <f t="shared" si="3"/>
        <v>0</v>
      </c>
      <c r="AU29" s="232">
        <f t="shared" si="4"/>
        <v>0</v>
      </c>
      <c r="AV29" s="16"/>
      <c r="AW29" s="14"/>
      <c r="AX29" s="14"/>
      <c r="AY29" s="10"/>
      <c r="AZ29" s="16"/>
      <c r="BA29" s="16"/>
      <c r="BB29" s="10"/>
      <c r="BC29" s="10"/>
    </row>
    <row r="30" spans="1:55" ht="12.75">
      <c r="A30" s="237">
        <v>2019</v>
      </c>
      <c r="B30" s="240"/>
      <c r="C30" s="46" t="s">
        <v>7</v>
      </c>
      <c r="D30" s="155"/>
      <c r="E30" s="142"/>
      <c r="F30" s="141"/>
      <c r="G30" s="142"/>
      <c r="H30" s="143"/>
      <c r="I30" s="144"/>
      <c r="J30" s="145"/>
      <c r="K30" s="146"/>
      <c r="L30" s="147"/>
      <c r="M30" s="148"/>
      <c r="N30" s="142"/>
      <c r="O30" s="141"/>
      <c r="P30" s="142"/>
      <c r="Q30" s="208">
        <f>D30+E30+F30+G30+I30+J30+K30+L30+M30+N30+O30+P30</f>
        <v>0</v>
      </c>
      <c r="R30" s="164" t="s">
        <v>43</v>
      </c>
      <c r="S30" s="210">
        <f>D30+F30+I30+K30+M30+O30</f>
        <v>0</v>
      </c>
      <c r="T30" s="21" t="s">
        <v>43</v>
      </c>
      <c r="U30" s="21" t="s">
        <v>43</v>
      </c>
      <c r="V30" s="168" t="s">
        <v>43</v>
      </c>
      <c r="W30" s="164" t="s">
        <v>43</v>
      </c>
      <c r="X30" s="164" t="s">
        <v>43</v>
      </c>
      <c r="Y30" s="172" t="s">
        <v>43</v>
      </c>
      <c r="Z30" s="177" t="s">
        <v>43</v>
      </c>
      <c r="AA30" s="178" t="s">
        <v>43</v>
      </c>
      <c r="AB30" s="21" t="s">
        <v>43</v>
      </c>
      <c r="AC30" s="182" t="s">
        <v>43</v>
      </c>
      <c r="AD30" s="107"/>
      <c r="AE30" s="107"/>
      <c r="AF30" s="107"/>
      <c r="AG30" s="107"/>
      <c r="AH30" s="56">
        <v>2034</v>
      </c>
      <c r="AI30" s="159"/>
      <c r="AJ30" s="159"/>
      <c r="AK30" s="159"/>
      <c r="AL30" s="159"/>
      <c r="AM30" s="217">
        <f t="shared" si="0"/>
        <v>0</v>
      </c>
      <c r="AN30" s="222">
        <f>IF(AI30="",0,AB93/AI30*100)</f>
        <v>0</v>
      </c>
      <c r="AO30" s="222">
        <f>IF(AI30="",0,AC93/AI30*100)</f>
        <v>0</v>
      </c>
      <c r="AP30" s="222">
        <f t="shared" si="5"/>
        <v>0</v>
      </c>
      <c r="AQ30" s="225">
        <f t="shared" si="2"/>
        <v>0</v>
      </c>
      <c r="AR30" s="222">
        <f>IF(AI30="",0,(Q91+Q92+X93)/AI30)*100</f>
        <v>0</v>
      </c>
      <c r="AS30" s="222">
        <f>IF(AI30="",0,(S91+S92+Y93)/AI30)*100</f>
        <v>0</v>
      </c>
      <c r="AT30" s="231">
        <f t="shared" si="3"/>
        <v>0</v>
      </c>
      <c r="AU30" s="232">
        <f t="shared" si="4"/>
        <v>0</v>
      </c>
      <c r="AV30" s="15"/>
      <c r="AW30" s="12"/>
      <c r="AX30" s="12"/>
      <c r="AY30" s="9"/>
      <c r="AZ30" s="15"/>
      <c r="BA30" s="15"/>
      <c r="BB30" s="9"/>
      <c r="BC30" s="9"/>
    </row>
    <row r="31" spans="1:47" ht="12.75">
      <c r="A31" s="238"/>
      <c r="B31" s="241"/>
      <c r="C31" s="47" t="s">
        <v>4</v>
      </c>
      <c r="D31" s="149">
        <v>1727000</v>
      </c>
      <c r="E31" s="150"/>
      <c r="F31" s="149"/>
      <c r="G31" s="150"/>
      <c r="H31" s="151"/>
      <c r="I31" s="152">
        <v>70500</v>
      </c>
      <c r="J31" s="122"/>
      <c r="K31" s="153"/>
      <c r="L31" s="124"/>
      <c r="M31" s="125"/>
      <c r="N31" s="150"/>
      <c r="O31" s="149"/>
      <c r="P31" s="150"/>
      <c r="Q31" s="209">
        <f>D31+E31+F31+G31+I31+J31+K31+L31+M31+N31+O31+P31</f>
        <v>1797500</v>
      </c>
      <c r="R31" s="165"/>
      <c r="S31" s="209">
        <f aca="true" t="shared" si="10" ref="S31:S92">D31+F31+I31+K31+M31+O31-R31</f>
        <v>1797500</v>
      </c>
      <c r="T31" s="20" t="s">
        <v>43</v>
      </c>
      <c r="U31" s="20" t="s">
        <v>43</v>
      </c>
      <c r="V31" s="20" t="s">
        <v>43</v>
      </c>
      <c r="W31" s="169" t="s">
        <v>43</v>
      </c>
      <c r="X31" s="169" t="s">
        <v>43</v>
      </c>
      <c r="Y31" s="173" t="s">
        <v>43</v>
      </c>
      <c r="Z31" s="179" t="s">
        <v>43</v>
      </c>
      <c r="AA31" s="169" t="s">
        <v>43</v>
      </c>
      <c r="AB31" s="20" t="s">
        <v>43</v>
      </c>
      <c r="AC31" s="183" t="s">
        <v>43</v>
      </c>
      <c r="AD31" s="107"/>
      <c r="AE31" s="107"/>
      <c r="AF31" s="107"/>
      <c r="AG31" s="107"/>
      <c r="AH31" s="59">
        <v>2035</v>
      </c>
      <c r="AI31" s="162"/>
      <c r="AJ31" s="162"/>
      <c r="AK31" s="162"/>
      <c r="AL31" s="162"/>
      <c r="AM31" s="219">
        <f t="shared" si="0"/>
        <v>0</v>
      </c>
      <c r="AN31" s="223">
        <f>IF(AI31="",0,AB97/AI31*100)</f>
        <v>0</v>
      </c>
      <c r="AO31" s="223">
        <f>IF(AI31="",0,AC97/AI31*100)</f>
        <v>0</v>
      </c>
      <c r="AP31" s="223">
        <f t="shared" si="5"/>
        <v>0</v>
      </c>
      <c r="AQ31" s="226">
        <f t="shared" si="2"/>
        <v>0</v>
      </c>
      <c r="AR31" s="223">
        <f>IF(AI31="",0,(Q95+Q96+X97)/AI31)*100</f>
        <v>0</v>
      </c>
      <c r="AS31" s="223">
        <f>IF(AI31="",0,(S95+S96+Y97)/AI31)*100</f>
        <v>0</v>
      </c>
      <c r="AT31" s="233">
        <f t="shared" si="3"/>
        <v>0</v>
      </c>
      <c r="AU31" s="234">
        <f t="shared" si="4"/>
        <v>0</v>
      </c>
    </row>
    <row r="32" spans="1:47" ht="12.75">
      <c r="A32" s="238"/>
      <c r="B32" s="241"/>
      <c r="C32" s="44" t="s">
        <v>5</v>
      </c>
      <c r="D32" s="127">
        <v>150000</v>
      </c>
      <c r="E32" s="128"/>
      <c r="F32" s="129"/>
      <c r="G32" s="128"/>
      <c r="H32" s="130"/>
      <c r="I32" s="131">
        <v>6000</v>
      </c>
      <c r="J32" s="132"/>
      <c r="K32" s="154"/>
      <c r="L32" s="132"/>
      <c r="M32" s="135"/>
      <c r="N32" s="128"/>
      <c r="O32" s="129">
        <v>444000</v>
      </c>
      <c r="P32" s="128"/>
      <c r="Q32" s="210">
        <f>D32+E32+F32+G32+I32+J32+K32+L32+M32+N32+O32+P32+H32</f>
        <v>600000</v>
      </c>
      <c r="R32" s="166"/>
      <c r="S32" s="209">
        <f t="shared" si="10"/>
        <v>600000</v>
      </c>
      <c r="T32" s="20" t="s">
        <v>43</v>
      </c>
      <c r="U32" s="20" t="s">
        <v>43</v>
      </c>
      <c r="V32" s="170" t="s">
        <v>43</v>
      </c>
      <c r="W32" s="171" t="s">
        <v>43</v>
      </c>
      <c r="X32" s="171" t="s">
        <v>43</v>
      </c>
      <c r="Y32" s="174" t="s">
        <v>43</v>
      </c>
      <c r="Z32" s="180" t="s">
        <v>43</v>
      </c>
      <c r="AA32" s="169" t="s">
        <v>43</v>
      </c>
      <c r="AB32" s="20" t="s">
        <v>43</v>
      </c>
      <c r="AC32" s="183" t="s">
        <v>43</v>
      </c>
      <c r="AD32" s="107"/>
      <c r="AE32" s="107"/>
      <c r="AF32" s="107"/>
      <c r="AG32" s="107"/>
      <c r="AH32" s="56">
        <v>2036</v>
      </c>
      <c r="AI32" s="159"/>
      <c r="AJ32" s="159"/>
      <c r="AK32" s="159"/>
      <c r="AL32" s="159"/>
      <c r="AM32" s="217">
        <f t="shared" si="0"/>
        <v>0</v>
      </c>
      <c r="AN32" s="222">
        <f>IF(AI32="",0,AB101/AI32*100)</f>
        <v>0</v>
      </c>
      <c r="AO32" s="222">
        <f>IF(AI32="",0,AC101/AI32*100)</f>
        <v>0</v>
      </c>
      <c r="AP32" s="222">
        <f>(AM29+AM30+AM31)/3*100</f>
        <v>0</v>
      </c>
      <c r="AQ32" s="227">
        <f t="shared" si="2"/>
        <v>0</v>
      </c>
      <c r="AR32" s="222">
        <f>IF(AI32="",0,(Q99+Q100+X101)/AI32)*100</f>
        <v>0</v>
      </c>
      <c r="AS32" s="222">
        <f>IF(AI32="",0,(S99+S100+Y101)/AI32)*100</f>
        <v>0</v>
      </c>
      <c r="AT32" s="231">
        <f t="shared" si="3"/>
        <v>0</v>
      </c>
      <c r="AU32" s="232">
        <f t="shared" si="4"/>
        <v>0</v>
      </c>
    </row>
    <row r="33" spans="1:47" s="1" customFormat="1" ht="13.5" thickBot="1">
      <c r="A33" s="239"/>
      <c r="B33" s="242"/>
      <c r="C33" s="45" t="s">
        <v>3</v>
      </c>
      <c r="D33" s="187">
        <f>D29+D30-D31-T33</f>
        <v>3224404.2699999996</v>
      </c>
      <c r="E33" s="191">
        <f>E29+E30-E31-U33</f>
        <v>0</v>
      </c>
      <c r="F33" s="186">
        <f>F29+F30-F31</f>
        <v>0</v>
      </c>
      <c r="G33" s="190">
        <f>G29+G30-G31</f>
        <v>0</v>
      </c>
      <c r="H33" s="53" t="s">
        <v>43</v>
      </c>
      <c r="I33" s="196">
        <f>I29+I30-I31</f>
        <v>130000</v>
      </c>
      <c r="J33" s="197">
        <f>J29+J30-J31</f>
        <v>0</v>
      </c>
      <c r="K33" s="200">
        <f aca="true" t="shared" si="11" ref="K33:P33">K29+K30-K31</f>
        <v>0</v>
      </c>
      <c r="L33" s="204">
        <f t="shared" si="11"/>
        <v>0</v>
      </c>
      <c r="M33" s="92">
        <f t="shared" si="11"/>
        <v>0</v>
      </c>
      <c r="N33" s="190">
        <f t="shared" si="11"/>
        <v>0</v>
      </c>
      <c r="O33" s="186">
        <f t="shared" si="11"/>
        <v>14790000</v>
      </c>
      <c r="P33" s="190">
        <f t="shared" si="11"/>
        <v>0</v>
      </c>
      <c r="Q33" s="211">
        <f>D33+E33+F33+G33+I33+J33+K33+L33+M33+N33+O33+P33</f>
        <v>18144404.27</v>
      </c>
      <c r="R33" s="167" t="s">
        <v>43</v>
      </c>
      <c r="S33" s="213">
        <f>D33+F33+I33+K33+M33+O33</f>
        <v>18144404.27</v>
      </c>
      <c r="T33" s="156"/>
      <c r="U33" s="156"/>
      <c r="V33" s="211">
        <f>Q33</f>
        <v>18144404.27</v>
      </c>
      <c r="W33" s="213">
        <f>S33</f>
        <v>18144404.27</v>
      </c>
      <c r="X33" s="175"/>
      <c r="Y33" s="176"/>
      <c r="Z33" s="181"/>
      <c r="AA33" s="175"/>
      <c r="AB33" s="211">
        <f>V33+Z33+AA33</f>
        <v>18144404.27</v>
      </c>
      <c r="AC33" s="215">
        <f>W33+Z33+AA33</f>
        <v>18144404.27</v>
      </c>
      <c r="AD33" s="92"/>
      <c r="AE33" s="92"/>
      <c r="AF33" s="92"/>
      <c r="AG33" s="92"/>
      <c r="AH33" s="60">
        <v>2037</v>
      </c>
      <c r="AI33" s="163"/>
      <c r="AJ33" s="163"/>
      <c r="AK33" s="163"/>
      <c r="AL33" s="163"/>
      <c r="AM33" s="220">
        <f>IF(AI33="",0,(AJ33+AK33-AL33)/AI33)</f>
        <v>0</v>
      </c>
      <c r="AN33" s="224">
        <f>IF(AI33="",0,AB105/AI33*100)</f>
        <v>0</v>
      </c>
      <c r="AO33" s="224">
        <f>IF(AI33="",0,AC105/AI33*100)</f>
        <v>0</v>
      </c>
      <c r="AP33" s="224">
        <f>(AM30+AM31+AM32)/3*100</f>
        <v>0</v>
      </c>
      <c r="AQ33" s="228">
        <f t="shared" si="2"/>
        <v>0</v>
      </c>
      <c r="AR33" s="224">
        <f>IF(AI33="",0,(Q103+Q104+X105)/AI33)*100</f>
        <v>0</v>
      </c>
      <c r="AS33" s="224">
        <f>IF(AI33="",0,(S103+S104+Y105)/AI33)*100</f>
        <v>0</v>
      </c>
      <c r="AT33" s="235">
        <f t="shared" si="3"/>
        <v>0</v>
      </c>
      <c r="AU33" s="236">
        <f t="shared" si="4"/>
        <v>0</v>
      </c>
    </row>
    <row r="34" spans="1:47" ht="12.75">
      <c r="A34" s="237">
        <v>2020</v>
      </c>
      <c r="B34" s="240"/>
      <c r="C34" s="46" t="s">
        <v>7</v>
      </c>
      <c r="D34" s="155"/>
      <c r="E34" s="142"/>
      <c r="F34" s="141"/>
      <c r="G34" s="142"/>
      <c r="H34" s="143"/>
      <c r="I34" s="144"/>
      <c r="J34" s="145"/>
      <c r="K34" s="146"/>
      <c r="L34" s="147"/>
      <c r="M34" s="148"/>
      <c r="N34" s="142"/>
      <c r="O34" s="141"/>
      <c r="P34" s="142"/>
      <c r="Q34" s="208">
        <f>D34+E34+F34+G34+I34+J34+K34+L34+M34+N34+O34+P34</f>
        <v>0</v>
      </c>
      <c r="R34" s="164" t="s">
        <v>43</v>
      </c>
      <c r="S34" s="210">
        <f>D34+F34+I34+K34+M34+O34</f>
        <v>0</v>
      </c>
      <c r="T34" s="21" t="s">
        <v>43</v>
      </c>
      <c r="U34" s="21" t="s">
        <v>43</v>
      </c>
      <c r="V34" s="168" t="s">
        <v>43</v>
      </c>
      <c r="W34" s="164" t="s">
        <v>43</v>
      </c>
      <c r="X34" s="164" t="s">
        <v>43</v>
      </c>
      <c r="Y34" s="172" t="s">
        <v>43</v>
      </c>
      <c r="Z34" s="177" t="s">
        <v>43</v>
      </c>
      <c r="AA34" s="178" t="s">
        <v>43</v>
      </c>
      <c r="AB34" s="21" t="s">
        <v>43</v>
      </c>
      <c r="AC34" s="182" t="s">
        <v>43</v>
      </c>
      <c r="AD34" s="103"/>
      <c r="AE34" s="103"/>
      <c r="AF34" s="103"/>
      <c r="AG34" s="103"/>
      <c r="AH34" s="23"/>
      <c r="AI34" s="23"/>
      <c r="AJ34" s="23"/>
      <c r="AK34" s="23"/>
      <c r="AL34" s="23"/>
      <c r="AM34" s="23"/>
      <c r="AN34" s="109"/>
      <c r="AO34" s="109"/>
      <c r="AP34" s="109"/>
      <c r="AQ34" s="109"/>
      <c r="AR34" s="23"/>
      <c r="AS34" s="23"/>
      <c r="AT34" s="23"/>
      <c r="AU34" s="23"/>
    </row>
    <row r="35" spans="1:47" ht="12.75">
      <c r="A35" s="238"/>
      <c r="B35" s="241"/>
      <c r="C35" s="47" t="s">
        <v>4</v>
      </c>
      <c r="D35" s="149">
        <v>1872019.27</v>
      </c>
      <c r="E35" s="150"/>
      <c r="F35" s="149"/>
      <c r="G35" s="150"/>
      <c r="H35" s="151"/>
      <c r="I35" s="152">
        <v>92500</v>
      </c>
      <c r="J35" s="122"/>
      <c r="K35" s="153"/>
      <c r="L35" s="124"/>
      <c r="M35" s="125"/>
      <c r="N35" s="150"/>
      <c r="O35" s="149"/>
      <c r="P35" s="150"/>
      <c r="Q35" s="209">
        <f>D35+E35+F35+G35+I35+J35+K35+L35+M35+N35+O35+P35</f>
        <v>1964519.27</v>
      </c>
      <c r="R35" s="165"/>
      <c r="S35" s="209">
        <f t="shared" si="10"/>
        <v>1964519.27</v>
      </c>
      <c r="T35" s="20" t="s">
        <v>43</v>
      </c>
      <c r="U35" s="20" t="s">
        <v>43</v>
      </c>
      <c r="V35" s="20" t="s">
        <v>43</v>
      </c>
      <c r="W35" s="169" t="s">
        <v>43</v>
      </c>
      <c r="X35" s="169" t="s">
        <v>43</v>
      </c>
      <c r="Y35" s="173" t="s">
        <v>43</v>
      </c>
      <c r="Z35" s="179" t="s">
        <v>43</v>
      </c>
      <c r="AA35" s="169" t="s">
        <v>43</v>
      </c>
      <c r="AB35" s="20" t="s">
        <v>43</v>
      </c>
      <c r="AC35" s="183" t="s">
        <v>43</v>
      </c>
      <c r="AD35" s="39"/>
      <c r="AE35" s="39"/>
      <c r="AF35" s="39"/>
      <c r="AG35" s="39"/>
      <c r="AH35" s="23"/>
      <c r="AI35" s="63"/>
      <c r="AJ35" s="110"/>
      <c r="AK35" s="23"/>
      <c r="AL35" s="23"/>
      <c r="AM35" s="23"/>
      <c r="AN35" s="109"/>
      <c r="AO35" s="109"/>
      <c r="AP35" s="109"/>
      <c r="AQ35" s="109"/>
      <c r="AR35" s="23"/>
      <c r="AS35" s="23"/>
      <c r="AT35" s="23"/>
      <c r="AU35" s="23"/>
    </row>
    <row r="36" spans="1:47" ht="12.75">
      <c r="A36" s="238"/>
      <c r="B36" s="241"/>
      <c r="C36" s="44" t="s">
        <v>5</v>
      </c>
      <c r="D36" s="127">
        <v>100000</v>
      </c>
      <c r="E36" s="128"/>
      <c r="F36" s="129"/>
      <c r="G36" s="128"/>
      <c r="H36" s="130"/>
      <c r="I36" s="131">
        <v>4000</v>
      </c>
      <c r="J36" s="132"/>
      <c r="K36" s="154"/>
      <c r="L36" s="132"/>
      <c r="M36" s="135"/>
      <c r="N36" s="128"/>
      <c r="O36" s="129">
        <v>446000</v>
      </c>
      <c r="P36" s="128"/>
      <c r="Q36" s="210">
        <f>D36+E36+F36+G36+I36+J36+K36+L36+M36+N36+O36+P36+H36</f>
        <v>550000</v>
      </c>
      <c r="R36" s="166"/>
      <c r="S36" s="209">
        <f t="shared" si="10"/>
        <v>550000</v>
      </c>
      <c r="T36" s="20" t="s">
        <v>43</v>
      </c>
      <c r="U36" s="20" t="s">
        <v>43</v>
      </c>
      <c r="V36" s="170" t="s">
        <v>43</v>
      </c>
      <c r="W36" s="171" t="s">
        <v>43</v>
      </c>
      <c r="X36" s="171" t="s">
        <v>43</v>
      </c>
      <c r="Y36" s="174" t="s">
        <v>43</v>
      </c>
      <c r="Z36" s="180" t="s">
        <v>43</v>
      </c>
      <c r="AA36" s="169" t="s">
        <v>43</v>
      </c>
      <c r="AB36" s="20" t="s">
        <v>43</v>
      </c>
      <c r="AC36" s="183" t="s">
        <v>43</v>
      </c>
      <c r="AD36" s="107"/>
      <c r="AE36" s="107"/>
      <c r="AF36" s="107"/>
      <c r="AG36" s="107"/>
      <c r="AH36" s="35"/>
      <c r="AI36" s="111"/>
      <c r="AJ36" s="111"/>
      <c r="AK36" s="111"/>
      <c r="AL36" s="111"/>
      <c r="AM36" s="36"/>
      <c r="AN36" s="37"/>
      <c r="AO36" s="37"/>
      <c r="AP36" s="37"/>
      <c r="AQ36" s="39"/>
      <c r="AR36" s="37"/>
      <c r="AS36" s="37"/>
      <c r="AT36" s="39"/>
      <c r="AU36" s="39"/>
    </row>
    <row r="37" spans="1:47" s="1" customFormat="1" ht="13.5" thickBot="1">
      <c r="A37" s="238"/>
      <c r="B37" s="242"/>
      <c r="C37" s="45" t="s">
        <v>3</v>
      </c>
      <c r="D37" s="187">
        <f>D33+D34-D35-T37</f>
        <v>1352384.9999999995</v>
      </c>
      <c r="E37" s="191">
        <f>E33+E34-E35-U37</f>
        <v>0</v>
      </c>
      <c r="F37" s="186">
        <f>F33+F34-F35</f>
        <v>0</v>
      </c>
      <c r="G37" s="190">
        <f>G33+G34-G35</f>
        <v>0</v>
      </c>
      <c r="H37" s="53" t="s">
        <v>43</v>
      </c>
      <c r="I37" s="196">
        <f>I33+I34-I35</f>
        <v>37500</v>
      </c>
      <c r="J37" s="197">
        <f>J33+J34-J35</f>
        <v>0</v>
      </c>
      <c r="K37" s="200">
        <f aca="true" t="shared" si="12" ref="K37:P37">K33+K34-K35</f>
        <v>0</v>
      </c>
      <c r="L37" s="204">
        <f t="shared" si="12"/>
        <v>0</v>
      </c>
      <c r="M37" s="92">
        <f t="shared" si="12"/>
        <v>0</v>
      </c>
      <c r="N37" s="190">
        <f t="shared" si="12"/>
        <v>0</v>
      </c>
      <c r="O37" s="186">
        <f t="shared" si="12"/>
        <v>14790000</v>
      </c>
      <c r="P37" s="190">
        <f t="shared" si="12"/>
        <v>0</v>
      </c>
      <c r="Q37" s="211">
        <f>D37+E37+F37+G37+I37+J37+K37+L37+M37+N37+O37+P37</f>
        <v>16179885</v>
      </c>
      <c r="R37" s="167" t="s">
        <v>43</v>
      </c>
      <c r="S37" s="213">
        <f>D37+F37+I37+K37+M37+O37</f>
        <v>16179885</v>
      </c>
      <c r="T37" s="156"/>
      <c r="U37" s="156"/>
      <c r="V37" s="211">
        <f>Q37</f>
        <v>16179885</v>
      </c>
      <c r="W37" s="213">
        <f>S37</f>
        <v>16179885</v>
      </c>
      <c r="X37" s="175"/>
      <c r="Y37" s="176"/>
      <c r="Z37" s="181"/>
      <c r="AA37" s="175"/>
      <c r="AB37" s="211">
        <f>V37+Z37+AA37</f>
        <v>16179885</v>
      </c>
      <c r="AC37" s="215">
        <f>W37+Z37+AA37</f>
        <v>16179885</v>
      </c>
      <c r="AD37" s="92"/>
      <c r="AE37" s="92"/>
      <c r="AF37" s="92"/>
      <c r="AG37" s="92"/>
      <c r="AH37" s="110"/>
      <c r="AI37" s="64"/>
      <c r="AJ37" s="110"/>
      <c r="AK37" s="110"/>
      <c r="AL37" s="110"/>
      <c r="AM37" s="110"/>
      <c r="AN37" s="112"/>
      <c r="AO37" s="112"/>
      <c r="AP37" s="112"/>
      <c r="AQ37" s="112"/>
      <c r="AR37" s="110"/>
      <c r="AS37" s="110"/>
      <c r="AT37" s="110"/>
      <c r="AU37" s="110"/>
    </row>
    <row r="38" spans="1:47" ht="12.75">
      <c r="A38" s="237">
        <v>2021</v>
      </c>
      <c r="B38" s="240"/>
      <c r="C38" s="46" t="s">
        <v>7</v>
      </c>
      <c r="D38" s="155"/>
      <c r="E38" s="142"/>
      <c r="F38" s="141"/>
      <c r="G38" s="142"/>
      <c r="H38" s="143"/>
      <c r="I38" s="144"/>
      <c r="J38" s="145"/>
      <c r="K38" s="146"/>
      <c r="L38" s="147"/>
      <c r="M38" s="148"/>
      <c r="N38" s="142"/>
      <c r="O38" s="141"/>
      <c r="P38" s="142"/>
      <c r="Q38" s="208">
        <f>D38+E38+F38+G38+I38+J38+K38+L38+M38+N38+O38+P38</f>
        <v>0</v>
      </c>
      <c r="R38" s="164" t="s">
        <v>43</v>
      </c>
      <c r="S38" s="210">
        <f>D38+F38+I38+K38+M38+O38</f>
        <v>0</v>
      </c>
      <c r="T38" s="21" t="s">
        <v>43</v>
      </c>
      <c r="U38" s="21" t="s">
        <v>43</v>
      </c>
      <c r="V38" s="168" t="s">
        <v>43</v>
      </c>
      <c r="W38" s="164" t="s">
        <v>43</v>
      </c>
      <c r="X38" s="164" t="s">
        <v>43</v>
      </c>
      <c r="Y38" s="172" t="s">
        <v>43</v>
      </c>
      <c r="Z38" s="177" t="s">
        <v>43</v>
      </c>
      <c r="AA38" s="178" t="s">
        <v>43</v>
      </c>
      <c r="AB38" s="21" t="s">
        <v>43</v>
      </c>
      <c r="AC38" s="182" t="s">
        <v>43</v>
      </c>
      <c r="AD38" s="103"/>
      <c r="AE38" s="103"/>
      <c r="AF38" s="103"/>
      <c r="AG38" s="103"/>
      <c r="AH38" s="23"/>
      <c r="AI38" s="63"/>
      <c r="AJ38" s="23"/>
      <c r="AK38" s="23"/>
      <c r="AL38" s="23"/>
      <c r="AM38" s="23"/>
      <c r="AN38" s="109"/>
      <c r="AO38" s="109"/>
      <c r="AP38" s="109"/>
      <c r="AQ38" s="109"/>
      <c r="AR38" s="23"/>
      <c r="AS38" s="23"/>
      <c r="AT38" s="23"/>
      <c r="AU38" s="23"/>
    </row>
    <row r="39" spans="1:47" ht="12.75">
      <c r="A39" s="238"/>
      <c r="B39" s="241"/>
      <c r="C39" s="47" t="s">
        <v>4</v>
      </c>
      <c r="D39" s="149">
        <v>1352385</v>
      </c>
      <c r="E39" s="150"/>
      <c r="F39" s="149"/>
      <c r="G39" s="150"/>
      <c r="H39" s="151"/>
      <c r="I39" s="152">
        <v>37500</v>
      </c>
      <c r="J39" s="122"/>
      <c r="K39" s="153"/>
      <c r="L39" s="124"/>
      <c r="M39" s="125"/>
      <c r="N39" s="150"/>
      <c r="O39" s="149">
        <v>500000</v>
      </c>
      <c r="P39" s="150"/>
      <c r="Q39" s="209">
        <f>D39+E39+F39+G39+I39+J39+K39+L39+M39+N39+O39+P39</f>
        <v>1889885</v>
      </c>
      <c r="R39" s="165"/>
      <c r="S39" s="209">
        <f t="shared" si="10"/>
        <v>1889885</v>
      </c>
      <c r="T39" s="20" t="s">
        <v>43</v>
      </c>
      <c r="U39" s="20" t="s">
        <v>43</v>
      </c>
      <c r="V39" s="20" t="s">
        <v>43</v>
      </c>
      <c r="W39" s="169" t="s">
        <v>43</v>
      </c>
      <c r="X39" s="169" t="s">
        <v>43</v>
      </c>
      <c r="Y39" s="173" t="s">
        <v>43</v>
      </c>
      <c r="Z39" s="179" t="s">
        <v>43</v>
      </c>
      <c r="AA39" s="169" t="s">
        <v>43</v>
      </c>
      <c r="AB39" s="20" t="s">
        <v>43</v>
      </c>
      <c r="AC39" s="183" t="s">
        <v>43</v>
      </c>
      <c r="AD39" s="39"/>
      <c r="AE39" s="39"/>
      <c r="AF39" s="39"/>
      <c r="AG39" s="39"/>
      <c r="AH39" s="23"/>
      <c r="AI39" s="63"/>
      <c r="AJ39" s="23"/>
      <c r="AK39" s="23"/>
      <c r="AL39" s="23"/>
      <c r="AM39" s="23"/>
      <c r="AN39" s="109"/>
      <c r="AO39" s="109"/>
      <c r="AP39" s="109"/>
      <c r="AQ39" s="109"/>
      <c r="AR39" s="23"/>
      <c r="AS39" s="23"/>
      <c r="AT39" s="23"/>
      <c r="AU39" s="23"/>
    </row>
    <row r="40" spans="1:47" ht="12.75">
      <c r="A40" s="238"/>
      <c r="B40" s="241"/>
      <c r="C40" s="44" t="s">
        <v>5</v>
      </c>
      <c r="D40" s="127">
        <v>50000</v>
      </c>
      <c r="E40" s="128"/>
      <c r="F40" s="129"/>
      <c r="G40" s="128"/>
      <c r="H40" s="130"/>
      <c r="I40" s="131">
        <v>1000</v>
      </c>
      <c r="J40" s="132"/>
      <c r="K40" s="154"/>
      <c r="L40" s="132"/>
      <c r="M40" s="135"/>
      <c r="N40" s="128"/>
      <c r="O40" s="129">
        <v>449000</v>
      </c>
      <c r="P40" s="128"/>
      <c r="Q40" s="210">
        <f>D40+E40+F40+G40+I40+J40+K40+L40+M40+N40+O40+P40+H40</f>
        <v>500000</v>
      </c>
      <c r="R40" s="166"/>
      <c r="S40" s="209">
        <f t="shared" si="10"/>
        <v>500000</v>
      </c>
      <c r="T40" s="20" t="s">
        <v>43</v>
      </c>
      <c r="U40" s="20" t="s">
        <v>43</v>
      </c>
      <c r="V40" s="170" t="s">
        <v>43</v>
      </c>
      <c r="W40" s="171" t="s">
        <v>43</v>
      </c>
      <c r="X40" s="171" t="s">
        <v>43</v>
      </c>
      <c r="Y40" s="174" t="s">
        <v>43</v>
      </c>
      <c r="Z40" s="180" t="s">
        <v>43</v>
      </c>
      <c r="AA40" s="169" t="s">
        <v>43</v>
      </c>
      <c r="AB40" s="20" t="s">
        <v>43</v>
      </c>
      <c r="AC40" s="183" t="s">
        <v>43</v>
      </c>
      <c r="AD40" s="107"/>
      <c r="AE40" s="107"/>
      <c r="AF40" s="107"/>
      <c r="AG40" s="107"/>
      <c r="AH40" s="23"/>
      <c r="AI40" s="23"/>
      <c r="AJ40" s="23"/>
      <c r="AK40" s="63"/>
      <c r="AL40" s="23"/>
      <c r="AM40" s="23"/>
      <c r="AN40" s="109"/>
      <c r="AO40" s="109"/>
      <c r="AP40" s="61"/>
      <c r="AQ40" s="37"/>
      <c r="AR40" s="23"/>
      <c r="AS40" s="23"/>
      <c r="AT40" s="23"/>
      <c r="AU40" s="23"/>
    </row>
    <row r="41" spans="1:47" s="1" customFormat="1" ht="13.5" thickBot="1">
      <c r="A41" s="239"/>
      <c r="B41" s="242"/>
      <c r="C41" s="45" t="s">
        <v>3</v>
      </c>
      <c r="D41" s="188">
        <f>D37+D38-D39-T41</f>
        <v>-4.656612873077393E-10</v>
      </c>
      <c r="E41" s="191">
        <f>E37+E38-E39-U41</f>
        <v>0</v>
      </c>
      <c r="F41" s="186">
        <f>F37+F38-F39</f>
        <v>0</v>
      </c>
      <c r="G41" s="190">
        <f>G37+G38-G39</f>
        <v>0</v>
      </c>
      <c r="H41" s="53" t="s">
        <v>43</v>
      </c>
      <c r="I41" s="196">
        <f>I37+I38-I39</f>
        <v>0</v>
      </c>
      <c r="J41" s="197">
        <f>J37+J38-J39</f>
        <v>0</v>
      </c>
      <c r="K41" s="200">
        <f aca="true" t="shared" si="13" ref="K41:P41">K37+K38-K39</f>
        <v>0</v>
      </c>
      <c r="L41" s="204">
        <f t="shared" si="13"/>
        <v>0</v>
      </c>
      <c r="M41" s="92">
        <f t="shared" si="13"/>
        <v>0</v>
      </c>
      <c r="N41" s="190">
        <f t="shared" si="13"/>
        <v>0</v>
      </c>
      <c r="O41" s="186">
        <f t="shared" si="13"/>
        <v>14290000</v>
      </c>
      <c r="P41" s="190">
        <f t="shared" si="13"/>
        <v>0</v>
      </c>
      <c r="Q41" s="211">
        <f>D41+E41+F41+G41+I41+J41+K41+L41+M41+N41+O41+P41</f>
        <v>14290000</v>
      </c>
      <c r="R41" s="167" t="s">
        <v>43</v>
      </c>
      <c r="S41" s="213">
        <f>D41+F41+I41+K41+M41+O41</f>
        <v>14290000</v>
      </c>
      <c r="T41" s="156"/>
      <c r="U41" s="156"/>
      <c r="V41" s="211">
        <f>Q41</f>
        <v>14290000</v>
      </c>
      <c r="W41" s="213">
        <f>S41</f>
        <v>14290000</v>
      </c>
      <c r="X41" s="175"/>
      <c r="Y41" s="176"/>
      <c r="Z41" s="181"/>
      <c r="AA41" s="175"/>
      <c r="AB41" s="211">
        <f>V41+Z41+AA41</f>
        <v>14290000</v>
      </c>
      <c r="AC41" s="215">
        <f>W41+Z41+AA41</f>
        <v>14290000</v>
      </c>
      <c r="AD41" s="92"/>
      <c r="AE41" s="92"/>
      <c r="AF41" s="92"/>
      <c r="AG41" s="92"/>
      <c r="AH41" s="110"/>
      <c r="AI41" s="110"/>
      <c r="AJ41" s="110"/>
      <c r="AK41" s="110"/>
      <c r="AL41" s="110"/>
      <c r="AM41" s="110"/>
      <c r="AN41" s="112"/>
      <c r="AO41" s="112"/>
      <c r="AP41" s="112"/>
      <c r="AQ41" s="112"/>
      <c r="AR41" s="110"/>
      <c r="AS41" s="110"/>
      <c r="AT41" s="110"/>
      <c r="AU41" s="110"/>
    </row>
    <row r="42" spans="1:47" ht="12.75">
      <c r="A42" s="237">
        <v>2022</v>
      </c>
      <c r="B42" s="240"/>
      <c r="C42" s="46" t="s">
        <v>7</v>
      </c>
      <c r="D42" s="141"/>
      <c r="E42" s="142"/>
      <c r="F42" s="141"/>
      <c r="G42" s="142"/>
      <c r="H42" s="143"/>
      <c r="I42" s="144"/>
      <c r="J42" s="145"/>
      <c r="K42" s="146"/>
      <c r="L42" s="147"/>
      <c r="M42" s="148"/>
      <c r="N42" s="142"/>
      <c r="O42" s="141"/>
      <c r="P42" s="142"/>
      <c r="Q42" s="208">
        <f>D42+E42+F42+G42+I42+J42+K42+L42+M42+N42+O42+P42</f>
        <v>0</v>
      </c>
      <c r="R42" s="164" t="s">
        <v>43</v>
      </c>
      <c r="S42" s="210">
        <f>D42+F42+I42+K42+M42+O42</f>
        <v>0</v>
      </c>
      <c r="T42" s="21" t="s">
        <v>43</v>
      </c>
      <c r="U42" s="21" t="s">
        <v>43</v>
      </c>
      <c r="V42" s="168" t="s">
        <v>43</v>
      </c>
      <c r="W42" s="164" t="s">
        <v>43</v>
      </c>
      <c r="X42" s="164" t="s">
        <v>43</v>
      </c>
      <c r="Y42" s="172" t="s">
        <v>43</v>
      </c>
      <c r="Z42" s="177" t="s">
        <v>43</v>
      </c>
      <c r="AA42" s="178" t="s">
        <v>43</v>
      </c>
      <c r="AB42" s="21" t="s">
        <v>43</v>
      </c>
      <c r="AC42" s="182" t="s">
        <v>43</v>
      </c>
      <c r="AD42" s="103"/>
      <c r="AE42" s="103"/>
      <c r="AF42" s="103"/>
      <c r="AG42" s="103"/>
      <c r="AH42" s="23"/>
      <c r="AI42" s="23"/>
      <c r="AJ42" s="23"/>
      <c r="AK42" s="23"/>
      <c r="AL42" s="23"/>
      <c r="AM42" s="23"/>
      <c r="AN42" s="109"/>
      <c r="AO42" s="109"/>
      <c r="AP42" s="109"/>
      <c r="AQ42" s="109"/>
      <c r="AR42" s="23"/>
      <c r="AS42" s="23"/>
      <c r="AT42" s="23"/>
      <c r="AU42" s="23"/>
    </row>
    <row r="43" spans="1:47" ht="12.75">
      <c r="A43" s="238"/>
      <c r="B43" s="241"/>
      <c r="C43" s="47" t="s">
        <v>4</v>
      </c>
      <c r="D43" s="149"/>
      <c r="E43" s="150"/>
      <c r="F43" s="149"/>
      <c r="G43" s="150"/>
      <c r="H43" s="151"/>
      <c r="I43" s="152"/>
      <c r="J43" s="122"/>
      <c r="K43" s="153"/>
      <c r="L43" s="124"/>
      <c r="M43" s="125"/>
      <c r="N43" s="150"/>
      <c r="O43" s="149">
        <v>1290000</v>
      </c>
      <c r="P43" s="150"/>
      <c r="Q43" s="209">
        <f>D43+E43+F43+G43+I43+J43+K43+L43+M43+N43+O43+P43</f>
        <v>1290000</v>
      </c>
      <c r="R43" s="165"/>
      <c r="S43" s="209">
        <f t="shared" si="10"/>
        <v>1290000</v>
      </c>
      <c r="T43" s="20" t="s">
        <v>43</v>
      </c>
      <c r="U43" s="20" t="s">
        <v>43</v>
      </c>
      <c r="V43" s="20" t="s">
        <v>43</v>
      </c>
      <c r="W43" s="169" t="s">
        <v>43</v>
      </c>
      <c r="X43" s="169" t="s">
        <v>43</v>
      </c>
      <c r="Y43" s="173" t="s">
        <v>43</v>
      </c>
      <c r="Z43" s="179" t="s">
        <v>43</v>
      </c>
      <c r="AA43" s="169" t="s">
        <v>43</v>
      </c>
      <c r="AB43" s="20" t="s">
        <v>43</v>
      </c>
      <c r="AC43" s="183" t="s">
        <v>43</v>
      </c>
      <c r="AD43" s="39"/>
      <c r="AE43" s="39"/>
      <c r="AF43" s="39"/>
      <c r="AG43" s="39"/>
      <c r="AH43" s="23"/>
      <c r="AI43" s="23"/>
      <c r="AJ43" s="23"/>
      <c r="AK43" s="23"/>
      <c r="AL43" s="23"/>
      <c r="AM43" s="23"/>
      <c r="AN43" s="109"/>
      <c r="AO43" s="109"/>
      <c r="AP43" s="109"/>
      <c r="AQ43" s="109"/>
      <c r="AR43" s="23"/>
      <c r="AS43" s="23"/>
      <c r="AT43" s="23"/>
      <c r="AU43" s="23"/>
    </row>
    <row r="44" spans="1:47" ht="12.75">
      <c r="A44" s="238"/>
      <c r="B44" s="241"/>
      <c r="C44" s="44" t="s">
        <v>5</v>
      </c>
      <c r="D44" s="129"/>
      <c r="E44" s="128"/>
      <c r="F44" s="129"/>
      <c r="G44" s="128"/>
      <c r="H44" s="130"/>
      <c r="I44" s="131"/>
      <c r="J44" s="132"/>
      <c r="K44" s="154"/>
      <c r="L44" s="132"/>
      <c r="M44" s="135"/>
      <c r="N44" s="128"/>
      <c r="O44" s="129">
        <v>450000</v>
      </c>
      <c r="P44" s="128"/>
      <c r="Q44" s="210">
        <f>D44+E44+F44+G44+I44+J44+K44+L44+M44+N44+O44+P44+H44</f>
        <v>450000</v>
      </c>
      <c r="R44" s="166"/>
      <c r="S44" s="209">
        <f t="shared" si="10"/>
        <v>450000</v>
      </c>
      <c r="T44" s="20" t="s">
        <v>43</v>
      </c>
      <c r="U44" s="20" t="s">
        <v>43</v>
      </c>
      <c r="V44" s="170" t="s">
        <v>43</v>
      </c>
      <c r="W44" s="171" t="s">
        <v>43</v>
      </c>
      <c r="X44" s="171" t="s">
        <v>43</v>
      </c>
      <c r="Y44" s="174" t="s">
        <v>43</v>
      </c>
      <c r="Z44" s="180" t="s">
        <v>43</v>
      </c>
      <c r="AA44" s="169" t="s">
        <v>43</v>
      </c>
      <c r="AB44" s="20" t="s">
        <v>43</v>
      </c>
      <c r="AC44" s="183" t="s">
        <v>43</v>
      </c>
      <c r="AD44" s="107"/>
      <c r="AE44" s="107"/>
      <c r="AF44" s="107"/>
      <c r="AG44" s="107"/>
      <c r="AH44" s="23"/>
      <c r="AI44" s="23"/>
      <c r="AJ44" s="23"/>
      <c r="AK44" s="23"/>
      <c r="AL44" s="23"/>
      <c r="AM44" s="23"/>
      <c r="AN44" s="109"/>
      <c r="AO44" s="109"/>
      <c r="AP44" s="109"/>
      <c r="AQ44" s="109"/>
      <c r="AR44" s="23"/>
      <c r="AS44" s="23"/>
      <c r="AT44" s="23"/>
      <c r="AU44" s="23"/>
    </row>
    <row r="45" spans="1:47" s="1" customFormat="1" ht="13.5" thickBot="1">
      <c r="A45" s="239"/>
      <c r="B45" s="242"/>
      <c r="C45" s="45" t="s">
        <v>3</v>
      </c>
      <c r="D45" s="188">
        <f>D41+D42-D43-T45</f>
        <v>-4.656612873077393E-10</v>
      </c>
      <c r="E45" s="191">
        <f>E41+E42-E43-U45</f>
        <v>0</v>
      </c>
      <c r="F45" s="186">
        <f>F41+F42-F43</f>
        <v>0</v>
      </c>
      <c r="G45" s="190">
        <f>G41+G42-G43</f>
        <v>0</v>
      </c>
      <c r="H45" s="53" t="s">
        <v>43</v>
      </c>
      <c r="I45" s="196">
        <f>I41+I42-I43</f>
        <v>0</v>
      </c>
      <c r="J45" s="197">
        <f>J41+J42-J43</f>
        <v>0</v>
      </c>
      <c r="K45" s="200">
        <f aca="true" t="shared" si="14" ref="K45:P45">K41+K42-K43</f>
        <v>0</v>
      </c>
      <c r="L45" s="204">
        <f t="shared" si="14"/>
        <v>0</v>
      </c>
      <c r="M45" s="92">
        <f t="shared" si="14"/>
        <v>0</v>
      </c>
      <c r="N45" s="190">
        <f t="shared" si="14"/>
        <v>0</v>
      </c>
      <c r="O45" s="186">
        <f t="shared" si="14"/>
        <v>13000000</v>
      </c>
      <c r="P45" s="190">
        <f t="shared" si="14"/>
        <v>0</v>
      </c>
      <c r="Q45" s="211">
        <f>D45+E45+F45+G45+I45+J45+K45+L45+M45+N45+O45+P45</f>
        <v>13000000</v>
      </c>
      <c r="R45" s="167" t="s">
        <v>43</v>
      </c>
      <c r="S45" s="213">
        <f>D45+F45+I45+K45+M45+O45</f>
        <v>13000000</v>
      </c>
      <c r="T45" s="156"/>
      <c r="U45" s="156"/>
      <c r="V45" s="211">
        <f>Q45</f>
        <v>13000000</v>
      </c>
      <c r="W45" s="213">
        <f>S45</f>
        <v>13000000</v>
      </c>
      <c r="X45" s="175"/>
      <c r="Y45" s="176"/>
      <c r="Z45" s="181"/>
      <c r="AA45" s="175"/>
      <c r="AB45" s="211">
        <f>V45+Z45+AA45</f>
        <v>13000000</v>
      </c>
      <c r="AC45" s="215">
        <f>W45+Z45+AA45</f>
        <v>13000000</v>
      </c>
      <c r="AD45" s="92"/>
      <c r="AE45" s="92"/>
      <c r="AF45" s="92"/>
      <c r="AG45" s="92"/>
      <c r="AH45" s="110"/>
      <c r="AI45" s="110"/>
      <c r="AJ45" s="110"/>
      <c r="AK45" s="110"/>
      <c r="AL45" s="110"/>
      <c r="AM45" s="110"/>
      <c r="AN45" s="112"/>
      <c r="AO45" s="112"/>
      <c r="AP45" s="112"/>
      <c r="AQ45" s="112"/>
      <c r="AR45" s="110"/>
      <c r="AS45" s="110"/>
      <c r="AT45" s="110"/>
      <c r="AU45" s="110"/>
    </row>
    <row r="46" spans="1:47" ht="12.75">
      <c r="A46" s="237">
        <v>2023</v>
      </c>
      <c r="B46" s="240"/>
      <c r="C46" s="46" t="s">
        <v>7</v>
      </c>
      <c r="D46" s="141"/>
      <c r="E46" s="142"/>
      <c r="F46" s="141"/>
      <c r="G46" s="142"/>
      <c r="H46" s="143"/>
      <c r="I46" s="144"/>
      <c r="J46" s="145"/>
      <c r="K46" s="146"/>
      <c r="L46" s="147"/>
      <c r="M46" s="148"/>
      <c r="N46" s="142"/>
      <c r="O46" s="141"/>
      <c r="P46" s="142"/>
      <c r="Q46" s="208">
        <f>D46+E46+F46+G46+I46+J46+K46+L46+M46+N46+O46+P46</f>
        <v>0</v>
      </c>
      <c r="R46" s="164" t="s">
        <v>43</v>
      </c>
      <c r="S46" s="210">
        <f>D46+F46+I46+K46+M46+O46</f>
        <v>0</v>
      </c>
      <c r="T46" s="21" t="s">
        <v>43</v>
      </c>
      <c r="U46" s="21" t="s">
        <v>43</v>
      </c>
      <c r="V46" s="168" t="s">
        <v>43</v>
      </c>
      <c r="W46" s="164" t="s">
        <v>43</v>
      </c>
      <c r="X46" s="164" t="s">
        <v>43</v>
      </c>
      <c r="Y46" s="172" t="s">
        <v>43</v>
      </c>
      <c r="Z46" s="177" t="s">
        <v>43</v>
      </c>
      <c r="AA46" s="178" t="s">
        <v>43</v>
      </c>
      <c r="AB46" s="21" t="s">
        <v>43</v>
      </c>
      <c r="AC46" s="182" t="s">
        <v>43</v>
      </c>
      <c r="AD46" s="103"/>
      <c r="AE46" s="103"/>
      <c r="AF46" s="103"/>
      <c r="AG46" s="103"/>
      <c r="AH46" s="23"/>
      <c r="AI46" s="23"/>
      <c r="AJ46" s="23"/>
      <c r="AK46" s="23"/>
      <c r="AL46" s="23"/>
      <c r="AM46" s="23"/>
      <c r="AN46" s="109"/>
      <c r="AO46" s="109"/>
      <c r="AP46" s="109"/>
      <c r="AQ46" s="109"/>
      <c r="AR46" s="23"/>
      <c r="AS46" s="23"/>
      <c r="AT46" s="23"/>
      <c r="AU46" s="23"/>
    </row>
    <row r="47" spans="1:47" ht="12.75">
      <c r="A47" s="238"/>
      <c r="B47" s="241"/>
      <c r="C47" s="47" t="s">
        <v>4</v>
      </c>
      <c r="D47" s="149"/>
      <c r="E47" s="150"/>
      <c r="F47" s="149"/>
      <c r="G47" s="150"/>
      <c r="H47" s="151"/>
      <c r="I47" s="152"/>
      <c r="J47" s="122"/>
      <c r="K47" s="153"/>
      <c r="L47" s="124"/>
      <c r="M47" s="125"/>
      <c r="N47" s="150"/>
      <c r="O47" s="149">
        <v>1500000</v>
      </c>
      <c r="P47" s="150"/>
      <c r="Q47" s="209">
        <f>D47+E47+F47+G47+I47+J47+K47+L47+M47+N47+O47+P47</f>
        <v>1500000</v>
      </c>
      <c r="R47" s="165"/>
      <c r="S47" s="209">
        <f t="shared" si="10"/>
        <v>1500000</v>
      </c>
      <c r="T47" s="20" t="s">
        <v>43</v>
      </c>
      <c r="U47" s="20" t="s">
        <v>43</v>
      </c>
      <c r="V47" s="20" t="s">
        <v>43</v>
      </c>
      <c r="W47" s="169" t="s">
        <v>43</v>
      </c>
      <c r="X47" s="169" t="s">
        <v>43</v>
      </c>
      <c r="Y47" s="173" t="s">
        <v>43</v>
      </c>
      <c r="Z47" s="179" t="s">
        <v>43</v>
      </c>
      <c r="AA47" s="169" t="s">
        <v>43</v>
      </c>
      <c r="AB47" s="20" t="s">
        <v>43</v>
      </c>
      <c r="AC47" s="183" t="s">
        <v>43</v>
      </c>
      <c r="AD47" s="39"/>
      <c r="AE47" s="39"/>
      <c r="AF47" s="39"/>
      <c r="AG47" s="39"/>
      <c r="AH47" s="23"/>
      <c r="AI47" s="23"/>
      <c r="AJ47" s="23"/>
      <c r="AK47" s="23"/>
      <c r="AL47" s="23"/>
      <c r="AM47" s="23"/>
      <c r="AN47" s="109"/>
      <c r="AO47" s="109"/>
      <c r="AP47" s="109"/>
      <c r="AQ47" s="109"/>
      <c r="AR47" s="23"/>
      <c r="AS47" s="23"/>
      <c r="AT47" s="23"/>
      <c r="AU47" s="23"/>
    </row>
    <row r="48" spans="1:47" ht="12.75">
      <c r="A48" s="238"/>
      <c r="B48" s="241"/>
      <c r="C48" s="44" t="s">
        <v>5</v>
      </c>
      <c r="D48" s="129"/>
      <c r="E48" s="128"/>
      <c r="F48" s="129"/>
      <c r="G48" s="128"/>
      <c r="H48" s="130"/>
      <c r="I48" s="131"/>
      <c r="J48" s="132"/>
      <c r="K48" s="154"/>
      <c r="L48" s="132"/>
      <c r="M48" s="135"/>
      <c r="N48" s="128"/>
      <c r="O48" s="129">
        <v>400000</v>
      </c>
      <c r="P48" s="128"/>
      <c r="Q48" s="210">
        <f>D48+E48+F48+G48+I48+J48+K48+L48+M48+N48+O48+P48+H48</f>
        <v>400000</v>
      </c>
      <c r="R48" s="166"/>
      <c r="S48" s="209">
        <f t="shared" si="10"/>
        <v>400000</v>
      </c>
      <c r="T48" s="20" t="s">
        <v>43</v>
      </c>
      <c r="U48" s="20" t="s">
        <v>43</v>
      </c>
      <c r="V48" s="170" t="s">
        <v>43</v>
      </c>
      <c r="W48" s="171" t="s">
        <v>43</v>
      </c>
      <c r="X48" s="171" t="s">
        <v>43</v>
      </c>
      <c r="Y48" s="174" t="s">
        <v>43</v>
      </c>
      <c r="Z48" s="180" t="s">
        <v>43</v>
      </c>
      <c r="AA48" s="169" t="s">
        <v>43</v>
      </c>
      <c r="AB48" s="20" t="s">
        <v>43</v>
      </c>
      <c r="AC48" s="183" t="s">
        <v>43</v>
      </c>
      <c r="AD48" s="107"/>
      <c r="AE48" s="107"/>
      <c r="AF48" s="107"/>
      <c r="AG48" s="107"/>
      <c r="AH48" s="23"/>
      <c r="AI48" s="23"/>
      <c r="AJ48" s="23"/>
      <c r="AK48" s="23"/>
      <c r="AL48" s="23"/>
      <c r="AM48" s="23"/>
      <c r="AN48" s="109"/>
      <c r="AO48" s="109"/>
      <c r="AP48" s="109"/>
      <c r="AQ48" s="109"/>
      <c r="AR48" s="23"/>
      <c r="AS48" s="23"/>
      <c r="AT48" s="23"/>
      <c r="AU48" s="23"/>
    </row>
    <row r="49" spans="1:47" s="1" customFormat="1" ht="13.5" thickBot="1">
      <c r="A49" s="239"/>
      <c r="B49" s="242"/>
      <c r="C49" s="45" t="s">
        <v>3</v>
      </c>
      <c r="D49" s="188">
        <f>D45+D46-D47-T49</f>
        <v>-4.656612873077393E-10</v>
      </c>
      <c r="E49" s="191">
        <f>E45+E46-E47-U49</f>
        <v>0</v>
      </c>
      <c r="F49" s="186">
        <f>F45+F46-F47</f>
        <v>0</v>
      </c>
      <c r="G49" s="190">
        <f>G45+G46-G47</f>
        <v>0</v>
      </c>
      <c r="H49" s="53" t="s">
        <v>43</v>
      </c>
      <c r="I49" s="196">
        <f>I45+I46-I47</f>
        <v>0</v>
      </c>
      <c r="J49" s="197">
        <f>J45+J46-J47</f>
        <v>0</v>
      </c>
      <c r="K49" s="200">
        <f aca="true" t="shared" si="15" ref="K49:P49">K45+K46-K47</f>
        <v>0</v>
      </c>
      <c r="L49" s="204">
        <f t="shared" si="15"/>
        <v>0</v>
      </c>
      <c r="M49" s="92">
        <f t="shared" si="15"/>
        <v>0</v>
      </c>
      <c r="N49" s="190">
        <f t="shared" si="15"/>
        <v>0</v>
      </c>
      <c r="O49" s="186">
        <f t="shared" si="15"/>
        <v>11500000</v>
      </c>
      <c r="P49" s="190">
        <f t="shared" si="15"/>
        <v>0</v>
      </c>
      <c r="Q49" s="211">
        <f>D49+E49+F49+G49+I49+J49+K49+L49+M49+N49+O49+P49</f>
        <v>11500000</v>
      </c>
      <c r="R49" s="167" t="s">
        <v>43</v>
      </c>
      <c r="S49" s="213">
        <f>D49+F49+I49+K49+M49+O49</f>
        <v>11500000</v>
      </c>
      <c r="T49" s="156"/>
      <c r="U49" s="156"/>
      <c r="V49" s="211">
        <f>Q49</f>
        <v>11500000</v>
      </c>
      <c r="W49" s="213">
        <f>S49</f>
        <v>11500000</v>
      </c>
      <c r="X49" s="175"/>
      <c r="Y49" s="176"/>
      <c r="Z49" s="181"/>
      <c r="AA49" s="175"/>
      <c r="AB49" s="211">
        <f>V49+Z49+AA49</f>
        <v>11500000</v>
      </c>
      <c r="AC49" s="215">
        <f>W49+Z49+AA49</f>
        <v>11500000</v>
      </c>
      <c r="AD49" s="92"/>
      <c r="AE49" s="92"/>
      <c r="AF49" s="92"/>
      <c r="AG49" s="92"/>
      <c r="AH49" s="110"/>
      <c r="AI49" s="110"/>
      <c r="AJ49" s="110"/>
      <c r="AK49" s="110"/>
      <c r="AL49" s="110"/>
      <c r="AM49" s="110"/>
      <c r="AN49" s="112"/>
      <c r="AO49" s="112"/>
      <c r="AP49" s="112"/>
      <c r="AQ49" s="112"/>
      <c r="AR49" s="110"/>
      <c r="AS49" s="110"/>
      <c r="AT49" s="110"/>
      <c r="AU49" s="110"/>
    </row>
    <row r="50" spans="1:51" ht="12.75">
      <c r="A50" s="237">
        <v>2024</v>
      </c>
      <c r="B50" s="240"/>
      <c r="C50" s="46" t="s">
        <v>7</v>
      </c>
      <c r="D50" s="141"/>
      <c r="E50" s="142"/>
      <c r="F50" s="141"/>
      <c r="G50" s="142"/>
      <c r="H50" s="143"/>
      <c r="I50" s="144"/>
      <c r="J50" s="145"/>
      <c r="K50" s="146"/>
      <c r="L50" s="147"/>
      <c r="M50" s="148"/>
      <c r="N50" s="142"/>
      <c r="O50" s="141"/>
      <c r="P50" s="142"/>
      <c r="Q50" s="208">
        <f>D50+E50+F50+G50+I50+J50+K50+L50+M50+N50+O50+P50</f>
        <v>0</v>
      </c>
      <c r="R50" s="164" t="s">
        <v>43</v>
      </c>
      <c r="S50" s="210">
        <f>D50+F50+I50+K50+M50+O50</f>
        <v>0</v>
      </c>
      <c r="T50" s="21" t="s">
        <v>43</v>
      </c>
      <c r="U50" s="21" t="s">
        <v>43</v>
      </c>
      <c r="V50" s="168" t="s">
        <v>43</v>
      </c>
      <c r="W50" s="164" t="s">
        <v>43</v>
      </c>
      <c r="X50" s="164" t="s">
        <v>43</v>
      </c>
      <c r="Y50" s="172" t="s">
        <v>43</v>
      </c>
      <c r="Z50" s="177" t="s">
        <v>43</v>
      </c>
      <c r="AA50" s="178" t="s">
        <v>43</v>
      </c>
      <c r="AB50" s="21" t="s">
        <v>43</v>
      </c>
      <c r="AC50" s="182" t="s">
        <v>43</v>
      </c>
      <c r="AD50" s="103"/>
      <c r="AE50" s="103"/>
      <c r="AF50" s="103"/>
      <c r="AG50" s="103"/>
      <c r="AH50" s="23"/>
      <c r="AI50" s="23"/>
      <c r="AJ50" s="23"/>
      <c r="AK50" s="23"/>
      <c r="AL50" s="35"/>
      <c r="AM50" s="111"/>
      <c r="AN50" s="111"/>
      <c r="AO50" s="111"/>
      <c r="AP50" s="38"/>
      <c r="AQ50" s="38"/>
      <c r="AR50" s="38"/>
      <c r="AS50" s="38"/>
      <c r="AT50" s="37"/>
      <c r="AU50" s="39"/>
      <c r="AV50" s="37"/>
      <c r="AW50" s="37"/>
      <c r="AX50" s="39"/>
      <c r="AY50" s="39"/>
    </row>
    <row r="51" spans="1:47" ht="12.75">
      <c r="A51" s="238"/>
      <c r="B51" s="241"/>
      <c r="C51" s="47" t="s">
        <v>4</v>
      </c>
      <c r="D51" s="149"/>
      <c r="E51" s="150"/>
      <c r="F51" s="149"/>
      <c r="G51" s="150"/>
      <c r="H51" s="151"/>
      <c r="I51" s="152"/>
      <c r="J51" s="122"/>
      <c r="K51" s="153"/>
      <c r="L51" s="124"/>
      <c r="M51" s="125"/>
      <c r="N51" s="150"/>
      <c r="O51" s="149">
        <v>1500000</v>
      </c>
      <c r="P51" s="150"/>
      <c r="Q51" s="209">
        <f>D51+E51+F51+G51+I51+J51+K51+L51+M51+N51+O51+P51</f>
        <v>1500000</v>
      </c>
      <c r="R51" s="165"/>
      <c r="S51" s="209">
        <f t="shared" si="10"/>
        <v>1500000</v>
      </c>
      <c r="T51" s="20" t="s">
        <v>43</v>
      </c>
      <c r="U51" s="20" t="s">
        <v>43</v>
      </c>
      <c r="V51" s="20" t="s">
        <v>43</v>
      </c>
      <c r="W51" s="169" t="s">
        <v>43</v>
      </c>
      <c r="X51" s="169" t="s">
        <v>43</v>
      </c>
      <c r="Y51" s="173" t="s">
        <v>43</v>
      </c>
      <c r="Z51" s="179" t="s">
        <v>43</v>
      </c>
      <c r="AA51" s="169" t="s">
        <v>43</v>
      </c>
      <c r="AB51" s="20" t="s">
        <v>43</v>
      </c>
      <c r="AC51" s="183" t="s">
        <v>43</v>
      </c>
      <c r="AD51" s="39"/>
      <c r="AE51" s="39"/>
      <c r="AF51" s="39"/>
      <c r="AG51" s="39"/>
      <c r="AH51" s="23"/>
      <c r="AI51" s="23"/>
      <c r="AJ51" s="23"/>
      <c r="AK51" s="23"/>
      <c r="AL51" s="23"/>
      <c r="AM51" s="23"/>
      <c r="AN51" s="109"/>
      <c r="AO51" s="109"/>
      <c r="AP51" s="109"/>
      <c r="AQ51" s="109"/>
      <c r="AR51" s="23"/>
      <c r="AS51" s="23"/>
      <c r="AT51" s="23"/>
      <c r="AU51" s="23"/>
    </row>
    <row r="52" spans="1:47" ht="12.75">
      <c r="A52" s="238"/>
      <c r="B52" s="241"/>
      <c r="C52" s="44" t="s">
        <v>5</v>
      </c>
      <c r="D52" s="129"/>
      <c r="E52" s="128"/>
      <c r="F52" s="129"/>
      <c r="G52" s="128"/>
      <c r="H52" s="130"/>
      <c r="I52" s="131"/>
      <c r="J52" s="132"/>
      <c r="K52" s="154"/>
      <c r="L52" s="132"/>
      <c r="M52" s="135"/>
      <c r="N52" s="128"/>
      <c r="O52" s="129">
        <v>350000</v>
      </c>
      <c r="P52" s="128"/>
      <c r="Q52" s="210">
        <f>D52+E52+F52+G52+I52+J52+K52+L52+M52+N52+O52+P52+H52</f>
        <v>350000</v>
      </c>
      <c r="R52" s="166"/>
      <c r="S52" s="209">
        <f t="shared" si="10"/>
        <v>350000</v>
      </c>
      <c r="T52" s="20" t="s">
        <v>43</v>
      </c>
      <c r="U52" s="20" t="s">
        <v>43</v>
      </c>
      <c r="V52" s="170" t="s">
        <v>43</v>
      </c>
      <c r="W52" s="171" t="s">
        <v>43</v>
      </c>
      <c r="X52" s="171" t="s">
        <v>43</v>
      </c>
      <c r="Y52" s="174" t="s">
        <v>43</v>
      </c>
      <c r="Z52" s="180" t="s">
        <v>43</v>
      </c>
      <c r="AA52" s="169" t="s">
        <v>43</v>
      </c>
      <c r="AB52" s="20" t="s">
        <v>43</v>
      </c>
      <c r="AC52" s="183" t="s">
        <v>43</v>
      </c>
      <c r="AD52" s="107"/>
      <c r="AE52" s="107"/>
      <c r="AF52" s="107"/>
      <c r="AG52" s="107"/>
      <c r="AH52" s="23"/>
      <c r="AI52" s="23"/>
      <c r="AJ52" s="23"/>
      <c r="AK52" s="23"/>
      <c r="AL52" s="23"/>
      <c r="AM52" s="23"/>
      <c r="AN52" s="109"/>
      <c r="AO52" s="109"/>
      <c r="AP52" s="109"/>
      <c r="AQ52" s="109"/>
      <c r="AR52" s="23"/>
      <c r="AS52" s="23"/>
      <c r="AT52" s="23"/>
      <c r="AU52" s="23"/>
    </row>
    <row r="53" spans="1:47" s="1" customFormat="1" ht="13.5" thickBot="1">
      <c r="A53" s="239"/>
      <c r="B53" s="242"/>
      <c r="C53" s="45" t="s">
        <v>3</v>
      </c>
      <c r="D53" s="188">
        <f>D49+D50-D51-T53</f>
        <v>-4.656612873077393E-10</v>
      </c>
      <c r="E53" s="191">
        <f>E49+E50-E51-U53</f>
        <v>0</v>
      </c>
      <c r="F53" s="186">
        <f>F49+F50-F51</f>
        <v>0</v>
      </c>
      <c r="G53" s="190">
        <f>G49+G50-G51</f>
        <v>0</v>
      </c>
      <c r="H53" s="53" t="s">
        <v>43</v>
      </c>
      <c r="I53" s="196">
        <f>I49+I50-I51</f>
        <v>0</v>
      </c>
      <c r="J53" s="197">
        <f>J49+J50-J51</f>
        <v>0</v>
      </c>
      <c r="K53" s="200">
        <f aca="true" t="shared" si="16" ref="K53:P53">K49+K50-K51</f>
        <v>0</v>
      </c>
      <c r="L53" s="204">
        <f t="shared" si="16"/>
        <v>0</v>
      </c>
      <c r="M53" s="92">
        <f t="shared" si="16"/>
        <v>0</v>
      </c>
      <c r="N53" s="190">
        <f t="shared" si="16"/>
        <v>0</v>
      </c>
      <c r="O53" s="186">
        <f t="shared" si="16"/>
        <v>10000000</v>
      </c>
      <c r="P53" s="190">
        <f t="shared" si="16"/>
        <v>0</v>
      </c>
      <c r="Q53" s="211">
        <f>D53+E53+F53+G53+I53+J53+K53+L53+M53+N53+O53+P53</f>
        <v>10000000</v>
      </c>
      <c r="R53" s="167" t="s">
        <v>43</v>
      </c>
      <c r="S53" s="213">
        <f>D53+F53+I53+K53+M53+O53</f>
        <v>10000000</v>
      </c>
      <c r="T53" s="156"/>
      <c r="U53" s="156"/>
      <c r="V53" s="211">
        <f>Q53</f>
        <v>10000000</v>
      </c>
      <c r="W53" s="213">
        <f>S53</f>
        <v>10000000</v>
      </c>
      <c r="X53" s="175"/>
      <c r="Y53" s="176"/>
      <c r="Z53" s="181"/>
      <c r="AA53" s="175"/>
      <c r="AB53" s="211">
        <f>V53+Z53+AA53</f>
        <v>10000000</v>
      </c>
      <c r="AC53" s="215">
        <f>W53+Z53+AA53</f>
        <v>10000000</v>
      </c>
      <c r="AD53" s="92"/>
      <c r="AE53" s="92"/>
      <c r="AF53" s="92"/>
      <c r="AG53" s="92"/>
      <c r="AH53" s="110"/>
      <c r="AI53" s="110"/>
      <c r="AJ53" s="110"/>
      <c r="AK53" s="110"/>
      <c r="AL53" s="110"/>
      <c r="AM53" s="110"/>
      <c r="AN53" s="112"/>
      <c r="AO53" s="112"/>
      <c r="AP53" s="112"/>
      <c r="AQ53" s="112"/>
      <c r="AR53" s="110"/>
      <c r="AS53" s="110"/>
      <c r="AT53" s="110"/>
      <c r="AU53" s="110"/>
    </row>
    <row r="54" spans="1:47" ht="12.75">
      <c r="A54" s="237">
        <v>2025</v>
      </c>
      <c r="B54" s="240"/>
      <c r="C54" s="46" t="s">
        <v>7</v>
      </c>
      <c r="D54" s="141"/>
      <c r="E54" s="142"/>
      <c r="F54" s="141"/>
      <c r="G54" s="142"/>
      <c r="H54" s="143"/>
      <c r="I54" s="144"/>
      <c r="J54" s="145"/>
      <c r="K54" s="146"/>
      <c r="L54" s="147"/>
      <c r="M54" s="148"/>
      <c r="N54" s="142"/>
      <c r="O54" s="141"/>
      <c r="P54" s="142"/>
      <c r="Q54" s="208">
        <f>D54+E54+F54+G54+I54+J54+K54+L54+M54+N54+O54+P54</f>
        <v>0</v>
      </c>
      <c r="R54" s="164" t="s">
        <v>43</v>
      </c>
      <c r="S54" s="210">
        <f>D54+F54+I54+K54+M54+O54</f>
        <v>0</v>
      </c>
      <c r="T54" s="21" t="s">
        <v>43</v>
      </c>
      <c r="U54" s="21" t="s">
        <v>43</v>
      </c>
      <c r="V54" s="168" t="s">
        <v>43</v>
      </c>
      <c r="W54" s="164" t="s">
        <v>43</v>
      </c>
      <c r="X54" s="164" t="s">
        <v>43</v>
      </c>
      <c r="Y54" s="172" t="s">
        <v>43</v>
      </c>
      <c r="Z54" s="177" t="s">
        <v>43</v>
      </c>
      <c r="AA54" s="178" t="s">
        <v>43</v>
      </c>
      <c r="AB54" s="21" t="s">
        <v>43</v>
      </c>
      <c r="AC54" s="182" t="s">
        <v>43</v>
      </c>
      <c r="AD54" s="103"/>
      <c r="AE54" s="103"/>
      <c r="AF54" s="103"/>
      <c r="AG54" s="103"/>
      <c r="AH54" s="23"/>
      <c r="AI54" s="23"/>
      <c r="AJ54" s="23"/>
      <c r="AK54" s="23"/>
      <c r="AL54" s="23"/>
      <c r="AM54" s="23"/>
      <c r="AN54" s="109"/>
      <c r="AO54" s="109"/>
      <c r="AP54" s="109"/>
      <c r="AQ54" s="109"/>
      <c r="AR54" s="23"/>
      <c r="AS54" s="23"/>
      <c r="AT54" s="23"/>
      <c r="AU54" s="23"/>
    </row>
    <row r="55" spans="1:47" ht="12.75">
      <c r="A55" s="238"/>
      <c r="B55" s="241"/>
      <c r="C55" s="47" t="s">
        <v>4</v>
      </c>
      <c r="D55" s="149"/>
      <c r="E55" s="150"/>
      <c r="F55" s="149"/>
      <c r="G55" s="150"/>
      <c r="H55" s="151"/>
      <c r="I55" s="152"/>
      <c r="J55" s="122"/>
      <c r="K55" s="153"/>
      <c r="L55" s="124"/>
      <c r="M55" s="125"/>
      <c r="N55" s="150"/>
      <c r="O55" s="149">
        <v>1500000</v>
      </c>
      <c r="P55" s="150"/>
      <c r="Q55" s="209">
        <f>D55+E55+F55+G55+I55+J55+K55+L55+M55+N55+O55+P55</f>
        <v>1500000</v>
      </c>
      <c r="R55" s="165"/>
      <c r="S55" s="209">
        <f t="shared" si="10"/>
        <v>1500000</v>
      </c>
      <c r="T55" s="20" t="s">
        <v>43</v>
      </c>
      <c r="U55" s="20" t="s">
        <v>43</v>
      </c>
      <c r="V55" s="20" t="s">
        <v>43</v>
      </c>
      <c r="W55" s="169" t="s">
        <v>43</v>
      </c>
      <c r="X55" s="169" t="s">
        <v>43</v>
      </c>
      <c r="Y55" s="173" t="s">
        <v>43</v>
      </c>
      <c r="Z55" s="179" t="s">
        <v>43</v>
      </c>
      <c r="AA55" s="169" t="s">
        <v>43</v>
      </c>
      <c r="AB55" s="20" t="s">
        <v>43</v>
      </c>
      <c r="AC55" s="183" t="s">
        <v>43</v>
      </c>
      <c r="AD55" s="39"/>
      <c r="AE55" s="39"/>
      <c r="AF55" s="39"/>
      <c r="AG55" s="39"/>
      <c r="AH55" s="23"/>
      <c r="AI55" s="23"/>
      <c r="AJ55" s="23"/>
      <c r="AK55" s="23"/>
      <c r="AL55" s="23"/>
      <c r="AM55" s="23"/>
      <c r="AN55" s="109"/>
      <c r="AO55" s="109"/>
      <c r="AP55" s="109"/>
      <c r="AQ55" s="109"/>
      <c r="AR55" s="23"/>
      <c r="AS55" s="23"/>
      <c r="AT55" s="23"/>
      <c r="AU55" s="23"/>
    </row>
    <row r="56" spans="1:47" ht="12.75">
      <c r="A56" s="238"/>
      <c r="B56" s="241"/>
      <c r="C56" s="44" t="s">
        <v>5</v>
      </c>
      <c r="D56" s="129"/>
      <c r="E56" s="128"/>
      <c r="F56" s="129"/>
      <c r="G56" s="128"/>
      <c r="H56" s="130"/>
      <c r="I56" s="131"/>
      <c r="J56" s="132"/>
      <c r="K56" s="154"/>
      <c r="L56" s="132"/>
      <c r="M56" s="135"/>
      <c r="N56" s="128"/>
      <c r="O56" s="129">
        <v>300000</v>
      </c>
      <c r="P56" s="128"/>
      <c r="Q56" s="210">
        <f>D56+E56+F56+G56+I56+J56+K56+L56+M56+N56+O56+P56+H56</f>
        <v>300000</v>
      </c>
      <c r="R56" s="166"/>
      <c r="S56" s="209">
        <f t="shared" si="10"/>
        <v>300000</v>
      </c>
      <c r="T56" s="20" t="s">
        <v>43</v>
      </c>
      <c r="U56" s="20" t="s">
        <v>43</v>
      </c>
      <c r="V56" s="170" t="s">
        <v>43</v>
      </c>
      <c r="W56" s="171" t="s">
        <v>43</v>
      </c>
      <c r="X56" s="171" t="s">
        <v>43</v>
      </c>
      <c r="Y56" s="174" t="s">
        <v>43</v>
      </c>
      <c r="Z56" s="180" t="s">
        <v>43</v>
      </c>
      <c r="AA56" s="169" t="s">
        <v>43</v>
      </c>
      <c r="AB56" s="20" t="s">
        <v>43</v>
      </c>
      <c r="AC56" s="183" t="s">
        <v>43</v>
      </c>
      <c r="AD56" s="107"/>
      <c r="AE56" s="107"/>
      <c r="AF56" s="107"/>
      <c r="AG56" s="107"/>
      <c r="AH56" s="23"/>
      <c r="AI56" s="23"/>
      <c r="AJ56" s="23"/>
      <c r="AK56" s="23"/>
      <c r="AL56" s="23"/>
      <c r="AM56" s="23"/>
      <c r="AN56" s="109"/>
      <c r="AO56" s="109"/>
      <c r="AP56" s="109"/>
      <c r="AQ56" s="109"/>
      <c r="AR56" s="23"/>
      <c r="AS56" s="23"/>
      <c r="AT56" s="23"/>
      <c r="AU56" s="23"/>
    </row>
    <row r="57" spans="1:47" s="1" customFormat="1" ht="13.5" thickBot="1">
      <c r="A57" s="239"/>
      <c r="B57" s="242"/>
      <c r="C57" s="45" t="s">
        <v>3</v>
      </c>
      <c r="D57" s="188">
        <f>D53+D54-D55-T57</f>
        <v>-4.656612873077393E-10</v>
      </c>
      <c r="E57" s="191">
        <f>E53+E54-E55-U57</f>
        <v>0</v>
      </c>
      <c r="F57" s="186">
        <f>F53+F54-F55</f>
        <v>0</v>
      </c>
      <c r="G57" s="190">
        <f>G53+G54-G55</f>
        <v>0</v>
      </c>
      <c r="H57" s="53" t="s">
        <v>43</v>
      </c>
      <c r="I57" s="196">
        <f>I53+I54-I55</f>
        <v>0</v>
      </c>
      <c r="J57" s="197">
        <f>J53+J54-J55</f>
        <v>0</v>
      </c>
      <c r="K57" s="200">
        <f aca="true" t="shared" si="17" ref="K57:P57">K53+K54-K55</f>
        <v>0</v>
      </c>
      <c r="L57" s="204">
        <f t="shared" si="17"/>
        <v>0</v>
      </c>
      <c r="M57" s="92">
        <f t="shared" si="17"/>
        <v>0</v>
      </c>
      <c r="N57" s="190">
        <f t="shared" si="17"/>
        <v>0</v>
      </c>
      <c r="O57" s="186">
        <f t="shared" si="17"/>
        <v>8500000</v>
      </c>
      <c r="P57" s="190">
        <f t="shared" si="17"/>
        <v>0</v>
      </c>
      <c r="Q57" s="211">
        <f>D57+E57+F57+G57+I57+J57+K57+L57+M57+N57+O57+P57</f>
        <v>8500000</v>
      </c>
      <c r="R57" s="167" t="s">
        <v>43</v>
      </c>
      <c r="S57" s="213">
        <f>D57+F57+I57+K57+M57+O57</f>
        <v>8500000</v>
      </c>
      <c r="T57" s="156"/>
      <c r="U57" s="156"/>
      <c r="V57" s="211">
        <f>Q57</f>
        <v>8500000</v>
      </c>
      <c r="W57" s="213">
        <f>S57</f>
        <v>8500000</v>
      </c>
      <c r="X57" s="175"/>
      <c r="Y57" s="176"/>
      <c r="Z57" s="181"/>
      <c r="AA57" s="175"/>
      <c r="AB57" s="211">
        <f>V57+Z57+AA57</f>
        <v>8500000</v>
      </c>
      <c r="AC57" s="215">
        <f>W57+Z57+AA57</f>
        <v>8500000</v>
      </c>
      <c r="AD57" s="92"/>
      <c r="AE57" s="92"/>
      <c r="AF57" s="92"/>
      <c r="AG57" s="92"/>
      <c r="AH57" s="110"/>
      <c r="AI57" s="110"/>
      <c r="AJ57" s="110"/>
      <c r="AK57" s="110"/>
      <c r="AL57" s="110"/>
      <c r="AM57" s="110"/>
      <c r="AN57" s="112"/>
      <c r="AO57" s="112"/>
      <c r="AP57" s="112"/>
      <c r="AQ57" s="112"/>
      <c r="AR57" s="110"/>
      <c r="AS57" s="110"/>
      <c r="AT57" s="110"/>
      <c r="AU57" s="110"/>
    </row>
    <row r="58" spans="1:47" ht="12.75">
      <c r="A58" s="237">
        <v>2026</v>
      </c>
      <c r="B58" s="240"/>
      <c r="C58" s="46" t="s">
        <v>7</v>
      </c>
      <c r="D58" s="141"/>
      <c r="E58" s="142"/>
      <c r="F58" s="141"/>
      <c r="G58" s="142"/>
      <c r="H58" s="143"/>
      <c r="I58" s="144"/>
      <c r="J58" s="145"/>
      <c r="K58" s="146"/>
      <c r="L58" s="147"/>
      <c r="M58" s="148"/>
      <c r="N58" s="142"/>
      <c r="O58" s="141"/>
      <c r="P58" s="142"/>
      <c r="Q58" s="208">
        <f>D58+E58+F58+G58+I58+J58+K58+L58+M58+N58+O58+P58</f>
        <v>0</v>
      </c>
      <c r="R58" s="164" t="s">
        <v>43</v>
      </c>
      <c r="S58" s="210">
        <f>D58+F58+I58+K58+M58+O58</f>
        <v>0</v>
      </c>
      <c r="T58" s="21" t="s">
        <v>43</v>
      </c>
      <c r="U58" s="21" t="s">
        <v>43</v>
      </c>
      <c r="V58" s="168" t="s">
        <v>43</v>
      </c>
      <c r="W58" s="164" t="s">
        <v>43</v>
      </c>
      <c r="X58" s="164" t="s">
        <v>43</v>
      </c>
      <c r="Y58" s="172" t="s">
        <v>43</v>
      </c>
      <c r="Z58" s="177" t="s">
        <v>43</v>
      </c>
      <c r="AA58" s="178" t="s">
        <v>43</v>
      </c>
      <c r="AB58" s="21" t="s">
        <v>43</v>
      </c>
      <c r="AC58" s="182" t="s">
        <v>43</v>
      </c>
      <c r="AD58" s="103"/>
      <c r="AE58" s="103"/>
      <c r="AF58" s="103"/>
      <c r="AG58" s="103"/>
      <c r="AH58" s="23"/>
      <c r="AI58" s="23"/>
      <c r="AJ58" s="23"/>
      <c r="AK58" s="23"/>
      <c r="AL58" s="23"/>
      <c r="AM58" s="23"/>
      <c r="AN58" s="109"/>
      <c r="AO58" s="109"/>
      <c r="AP58" s="109"/>
      <c r="AQ58" s="109"/>
      <c r="AR58" s="23"/>
      <c r="AS58" s="23"/>
      <c r="AT58" s="23"/>
      <c r="AU58" s="23"/>
    </row>
    <row r="59" spans="1:47" ht="12.75">
      <c r="A59" s="238"/>
      <c r="B59" s="241"/>
      <c r="C59" s="47" t="s">
        <v>4</v>
      </c>
      <c r="D59" s="149"/>
      <c r="E59" s="150"/>
      <c r="F59" s="149"/>
      <c r="G59" s="150"/>
      <c r="H59" s="151"/>
      <c r="I59" s="152"/>
      <c r="J59" s="122"/>
      <c r="K59" s="153"/>
      <c r="L59" s="124"/>
      <c r="M59" s="125"/>
      <c r="N59" s="150"/>
      <c r="O59" s="149">
        <v>1700000</v>
      </c>
      <c r="P59" s="150"/>
      <c r="Q59" s="209">
        <f>D59+E59+F59+G59+I59+J59+K59+L59+M59+N59+O59+P59</f>
        <v>1700000</v>
      </c>
      <c r="R59" s="165"/>
      <c r="S59" s="209">
        <f t="shared" si="10"/>
        <v>1700000</v>
      </c>
      <c r="T59" s="20" t="s">
        <v>43</v>
      </c>
      <c r="U59" s="20" t="s">
        <v>43</v>
      </c>
      <c r="V59" s="20" t="s">
        <v>43</v>
      </c>
      <c r="W59" s="169" t="s">
        <v>43</v>
      </c>
      <c r="X59" s="169" t="s">
        <v>43</v>
      </c>
      <c r="Y59" s="173" t="s">
        <v>43</v>
      </c>
      <c r="Z59" s="179" t="s">
        <v>43</v>
      </c>
      <c r="AA59" s="169" t="s">
        <v>43</v>
      </c>
      <c r="AB59" s="20" t="s">
        <v>43</v>
      </c>
      <c r="AC59" s="183" t="s">
        <v>43</v>
      </c>
      <c r="AD59" s="39"/>
      <c r="AE59" s="39"/>
      <c r="AF59" s="39"/>
      <c r="AG59" s="39"/>
      <c r="AH59" s="23"/>
      <c r="AI59" s="23"/>
      <c r="AJ59" s="23"/>
      <c r="AK59" s="23"/>
      <c r="AL59" s="23"/>
      <c r="AM59" s="23"/>
      <c r="AN59" s="109"/>
      <c r="AO59" s="109"/>
      <c r="AP59" s="109"/>
      <c r="AQ59" s="109"/>
      <c r="AR59" s="23"/>
      <c r="AS59" s="23"/>
      <c r="AT59" s="23"/>
      <c r="AU59" s="23"/>
    </row>
    <row r="60" spans="1:47" ht="12.75">
      <c r="A60" s="238"/>
      <c r="B60" s="241"/>
      <c r="C60" s="44" t="s">
        <v>5</v>
      </c>
      <c r="D60" s="129"/>
      <c r="E60" s="128"/>
      <c r="F60" s="129"/>
      <c r="G60" s="128"/>
      <c r="H60" s="130"/>
      <c r="I60" s="131"/>
      <c r="J60" s="132"/>
      <c r="K60" s="154"/>
      <c r="L60" s="132"/>
      <c r="M60" s="135"/>
      <c r="N60" s="128"/>
      <c r="O60" s="129">
        <v>260000</v>
      </c>
      <c r="P60" s="128"/>
      <c r="Q60" s="210">
        <f>D60+E60+F60+G60+I60+J60+K60+L60+M60+N60+O60+P60+H60</f>
        <v>260000</v>
      </c>
      <c r="R60" s="166"/>
      <c r="S60" s="209">
        <f t="shared" si="10"/>
        <v>260000</v>
      </c>
      <c r="T60" s="20" t="s">
        <v>43</v>
      </c>
      <c r="U60" s="20" t="s">
        <v>43</v>
      </c>
      <c r="V60" s="170" t="s">
        <v>43</v>
      </c>
      <c r="W60" s="171" t="s">
        <v>43</v>
      </c>
      <c r="X60" s="171" t="s">
        <v>43</v>
      </c>
      <c r="Y60" s="174" t="s">
        <v>43</v>
      </c>
      <c r="Z60" s="180" t="s">
        <v>43</v>
      </c>
      <c r="AA60" s="169" t="s">
        <v>43</v>
      </c>
      <c r="AB60" s="20" t="s">
        <v>43</v>
      </c>
      <c r="AC60" s="183" t="s">
        <v>43</v>
      </c>
      <c r="AD60" s="107"/>
      <c r="AE60" s="107"/>
      <c r="AF60" s="107"/>
      <c r="AG60" s="107"/>
      <c r="AH60" s="23"/>
      <c r="AI60" s="23"/>
      <c r="AJ60" s="23"/>
      <c r="AK60" s="23"/>
      <c r="AL60" s="23"/>
      <c r="AM60" s="23"/>
      <c r="AN60" s="109"/>
      <c r="AO60" s="109"/>
      <c r="AP60" s="109"/>
      <c r="AQ60" s="109"/>
      <c r="AR60" s="23"/>
      <c r="AS60" s="23"/>
      <c r="AT60" s="23"/>
      <c r="AU60" s="23"/>
    </row>
    <row r="61" spans="1:47" s="1" customFormat="1" ht="13.5" thickBot="1">
      <c r="A61" s="239"/>
      <c r="B61" s="242"/>
      <c r="C61" s="45" t="s">
        <v>3</v>
      </c>
      <c r="D61" s="188">
        <f>D57+D58-D59-T61</f>
        <v>-4.656612873077393E-10</v>
      </c>
      <c r="E61" s="191">
        <f>E57+E58-E59-U61</f>
        <v>0</v>
      </c>
      <c r="F61" s="188">
        <f>F57+F58-F59</f>
        <v>0</v>
      </c>
      <c r="G61" s="193">
        <f>G57+G58-G59</f>
        <v>0</v>
      </c>
      <c r="H61" s="53" t="s">
        <v>43</v>
      </c>
      <c r="I61" s="198">
        <f>I57+I58-I59</f>
        <v>0</v>
      </c>
      <c r="J61" s="197">
        <f>J57+J58-J59</f>
        <v>0</v>
      </c>
      <c r="K61" s="200">
        <f aca="true" t="shared" si="18" ref="K61:P61">K57+K58-K59</f>
        <v>0</v>
      </c>
      <c r="L61" s="204">
        <f t="shared" si="18"/>
        <v>0</v>
      </c>
      <c r="M61" s="206">
        <f t="shared" si="18"/>
        <v>0</v>
      </c>
      <c r="N61" s="191">
        <f t="shared" si="18"/>
        <v>0</v>
      </c>
      <c r="O61" s="188">
        <f t="shared" si="18"/>
        <v>6800000</v>
      </c>
      <c r="P61" s="191">
        <f t="shared" si="18"/>
        <v>0</v>
      </c>
      <c r="Q61" s="211">
        <f>D61+E61+F61+G61+I61+J61+K61+L61+M61+N61+O61+P61</f>
        <v>6800000</v>
      </c>
      <c r="R61" s="167" t="s">
        <v>43</v>
      </c>
      <c r="S61" s="213">
        <f>D61+F61+I61+K61+M61+O61</f>
        <v>6800000</v>
      </c>
      <c r="T61" s="156"/>
      <c r="U61" s="156"/>
      <c r="V61" s="211">
        <f>Q61</f>
        <v>6800000</v>
      </c>
      <c r="W61" s="213">
        <f>S61</f>
        <v>6800000</v>
      </c>
      <c r="X61" s="175"/>
      <c r="Y61" s="176"/>
      <c r="Z61" s="181"/>
      <c r="AA61" s="175"/>
      <c r="AB61" s="211">
        <f>V61+Z61+AA61</f>
        <v>6800000</v>
      </c>
      <c r="AC61" s="215">
        <f>W61+Z61+AA61</f>
        <v>6800000</v>
      </c>
      <c r="AD61" s="92"/>
      <c r="AE61" s="92"/>
      <c r="AF61" s="92"/>
      <c r="AG61" s="92"/>
      <c r="AH61" s="110"/>
      <c r="AI61" s="110"/>
      <c r="AJ61" s="110"/>
      <c r="AK61" s="110"/>
      <c r="AL61" s="110"/>
      <c r="AM61" s="110"/>
      <c r="AN61" s="112"/>
      <c r="AO61" s="112"/>
      <c r="AP61" s="112"/>
      <c r="AQ61" s="112"/>
      <c r="AR61" s="110"/>
      <c r="AS61" s="110"/>
      <c r="AT61" s="110"/>
      <c r="AU61" s="110"/>
    </row>
    <row r="62" spans="1:47" ht="12.75">
      <c r="A62" s="237">
        <v>2027</v>
      </c>
      <c r="B62" s="240"/>
      <c r="C62" s="46" t="s">
        <v>7</v>
      </c>
      <c r="D62" s="141"/>
      <c r="E62" s="142"/>
      <c r="F62" s="141"/>
      <c r="G62" s="142"/>
      <c r="H62" s="143"/>
      <c r="I62" s="144"/>
      <c r="J62" s="145"/>
      <c r="K62" s="146"/>
      <c r="L62" s="147"/>
      <c r="M62" s="148"/>
      <c r="N62" s="142"/>
      <c r="O62" s="141"/>
      <c r="P62" s="142"/>
      <c r="Q62" s="208">
        <f>D62+E62+F62+G62+I62+J62+K62+L62+M62+N62+O62+P62</f>
        <v>0</v>
      </c>
      <c r="R62" s="164" t="s">
        <v>43</v>
      </c>
      <c r="S62" s="210">
        <f>D62+F62+I62+K62+M62+O62</f>
        <v>0</v>
      </c>
      <c r="T62" s="21" t="s">
        <v>43</v>
      </c>
      <c r="U62" s="21" t="s">
        <v>43</v>
      </c>
      <c r="V62" s="168" t="s">
        <v>43</v>
      </c>
      <c r="W62" s="164" t="s">
        <v>43</v>
      </c>
      <c r="X62" s="164" t="s">
        <v>43</v>
      </c>
      <c r="Y62" s="172" t="s">
        <v>43</v>
      </c>
      <c r="Z62" s="177" t="s">
        <v>43</v>
      </c>
      <c r="AA62" s="178" t="s">
        <v>43</v>
      </c>
      <c r="AB62" s="21" t="s">
        <v>43</v>
      </c>
      <c r="AC62" s="182" t="s">
        <v>43</v>
      </c>
      <c r="AD62" s="103"/>
      <c r="AE62" s="103"/>
      <c r="AF62" s="103"/>
      <c r="AG62" s="103"/>
      <c r="AH62" s="23"/>
      <c r="AI62" s="23"/>
      <c r="AJ62" s="23"/>
      <c r="AK62" s="23"/>
      <c r="AL62" s="23"/>
      <c r="AM62" s="23"/>
      <c r="AN62" s="109"/>
      <c r="AO62" s="109"/>
      <c r="AP62" s="109"/>
      <c r="AQ62" s="109"/>
      <c r="AR62" s="23"/>
      <c r="AS62" s="23"/>
      <c r="AT62" s="23"/>
      <c r="AU62" s="23"/>
    </row>
    <row r="63" spans="1:47" ht="12.75">
      <c r="A63" s="238"/>
      <c r="B63" s="241"/>
      <c r="C63" s="47" t="s">
        <v>4</v>
      </c>
      <c r="D63" s="149"/>
      <c r="E63" s="150"/>
      <c r="F63" s="149"/>
      <c r="G63" s="150"/>
      <c r="H63" s="151"/>
      <c r="I63" s="152"/>
      <c r="J63" s="122"/>
      <c r="K63" s="153"/>
      <c r="L63" s="124"/>
      <c r="M63" s="125"/>
      <c r="N63" s="150"/>
      <c r="O63" s="149">
        <v>1700000</v>
      </c>
      <c r="P63" s="150"/>
      <c r="Q63" s="209">
        <f>D63+E63+F63+G63+I63+J63+K63+L63+M63+N63+O63+P63</f>
        <v>1700000</v>
      </c>
      <c r="R63" s="165"/>
      <c r="S63" s="209">
        <f t="shared" si="10"/>
        <v>1700000</v>
      </c>
      <c r="T63" s="20" t="s">
        <v>43</v>
      </c>
      <c r="U63" s="20" t="s">
        <v>43</v>
      </c>
      <c r="V63" s="20" t="s">
        <v>43</v>
      </c>
      <c r="W63" s="169" t="s">
        <v>43</v>
      </c>
      <c r="X63" s="169" t="s">
        <v>43</v>
      </c>
      <c r="Y63" s="173" t="s">
        <v>43</v>
      </c>
      <c r="Z63" s="179" t="s">
        <v>43</v>
      </c>
      <c r="AA63" s="169" t="s">
        <v>43</v>
      </c>
      <c r="AB63" s="20" t="s">
        <v>43</v>
      </c>
      <c r="AC63" s="183" t="s">
        <v>43</v>
      </c>
      <c r="AD63" s="39"/>
      <c r="AE63" s="39"/>
      <c r="AF63" s="39"/>
      <c r="AG63" s="39"/>
      <c r="AH63" s="23"/>
      <c r="AI63" s="23"/>
      <c r="AJ63" s="23"/>
      <c r="AK63" s="23"/>
      <c r="AL63" s="23"/>
      <c r="AM63" s="23"/>
      <c r="AN63" s="109"/>
      <c r="AO63" s="109"/>
      <c r="AP63" s="109"/>
      <c r="AQ63" s="109"/>
      <c r="AR63" s="23"/>
      <c r="AS63" s="23"/>
      <c r="AT63" s="23"/>
      <c r="AU63" s="23"/>
    </row>
    <row r="64" spans="1:47" ht="12.75">
      <c r="A64" s="238"/>
      <c r="B64" s="241"/>
      <c r="C64" s="44" t="s">
        <v>5</v>
      </c>
      <c r="D64" s="129"/>
      <c r="E64" s="128"/>
      <c r="F64" s="129"/>
      <c r="G64" s="128"/>
      <c r="H64" s="130"/>
      <c r="I64" s="131"/>
      <c r="J64" s="132"/>
      <c r="K64" s="154"/>
      <c r="L64" s="132"/>
      <c r="M64" s="135"/>
      <c r="N64" s="128"/>
      <c r="O64" s="129">
        <v>210000</v>
      </c>
      <c r="P64" s="128"/>
      <c r="Q64" s="210">
        <f>D64+E64+F64+G64+I64+J64+K64+L64+M64+N64+O64+P64+H64</f>
        <v>210000</v>
      </c>
      <c r="R64" s="166"/>
      <c r="S64" s="209">
        <f t="shared" si="10"/>
        <v>210000</v>
      </c>
      <c r="T64" s="20" t="s">
        <v>43</v>
      </c>
      <c r="U64" s="20" t="s">
        <v>43</v>
      </c>
      <c r="V64" s="170" t="s">
        <v>43</v>
      </c>
      <c r="W64" s="171" t="s">
        <v>43</v>
      </c>
      <c r="X64" s="171" t="s">
        <v>43</v>
      </c>
      <c r="Y64" s="174" t="s">
        <v>43</v>
      </c>
      <c r="Z64" s="180" t="s">
        <v>43</v>
      </c>
      <c r="AA64" s="169" t="s">
        <v>43</v>
      </c>
      <c r="AB64" s="20" t="s">
        <v>43</v>
      </c>
      <c r="AC64" s="183" t="s">
        <v>43</v>
      </c>
      <c r="AD64" s="107"/>
      <c r="AE64" s="107"/>
      <c r="AF64" s="107"/>
      <c r="AG64" s="107"/>
      <c r="AH64" s="23"/>
      <c r="AI64" s="23"/>
      <c r="AJ64" s="23"/>
      <c r="AK64" s="23"/>
      <c r="AL64" s="23"/>
      <c r="AM64" s="23"/>
      <c r="AN64" s="109"/>
      <c r="AO64" s="109"/>
      <c r="AP64" s="109"/>
      <c r="AQ64" s="109"/>
      <c r="AR64" s="23"/>
      <c r="AS64" s="23"/>
      <c r="AT64" s="23"/>
      <c r="AU64" s="23"/>
    </row>
    <row r="65" spans="1:47" s="1" customFormat="1" ht="13.5" thickBot="1">
      <c r="A65" s="239"/>
      <c r="B65" s="242"/>
      <c r="C65" s="45" t="s">
        <v>3</v>
      </c>
      <c r="D65" s="188">
        <f>D61+D62-D63-T65</f>
        <v>-4.656612873077393E-10</v>
      </c>
      <c r="E65" s="191">
        <f>E61+E62-E63-U65</f>
        <v>0</v>
      </c>
      <c r="F65" s="188">
        <f>F61+F62-F63</f>
        <v>0</v>
      </c>
      <c r="G65" s="193">
        <f>G61+G62-G63</f>
        <v>0</v>
      </c>
      <c r="H65" s="53" t="s">
        <v>43</v>
      </c>
      <c r="I65" s="198">
        <f>I61+I62-I63</f>
        <v>0</v>
      </c>
      <c r="J65" s="197">
        <f>J61+J62-J63</f>
        <v>0</v>
      </c>
      <c r="K65" s="200">
        <f aca="true" t="shared" si="19" ref="K65:P65">K61+K62-K63</f>
        <v>0</v>
      </c>
      <c r="L65" s="204">
        <f t="shared" si="19"/>
        <v>0</v>
      </c>
      <c r="M65" s="206">
        <f t="shared" si="19"/>
        <v>0</v>
      </c>
      <c r="N65" s="191">
        <f t="shared" si="19"/>
        <v>0</v>
      </c>
      <c r="O65" s="188">
        <f t="shared" si="19"/>
        <v>5100000</v>
      </c>
      <c r="P65" s="191">
        <f t="shared" si="19"/>
        <v>0</v>
      </c>
      <c r="Q65" s="211">
        <f>D65+E65+F65+G65+I65+J65+K65+L65+M65+N65+O65+P65</f>
        <v>5100000</v>
      </c>
      <c r="R65" s="167" t="s">
        <v>43</v>
      </c>
      <c r="S65" s="213">
        <f>D65+F65+I65+K65+M65+O65</f>
        <v>5100000</v>
      </c>
      <c r="T65" s="156"/>
      <c r="U65" s="156"/>
      <c r="V65" s="211">
        <f>Q65</f>
        <v>5100000</v>
      </c>
      <c r="W65" s="213">
        <f>S65</f>
        <v>5100000</v>
      </c>
      <c r="X65" s="175"/>
      <c r="Y65" s="176"/>
      <c r="Z65" s="181"/>
      <c r="AA65" s="175"/>
      <c r="AB65" s="211">
        <f>V65+Z65+AA65</f>
        <v>5100000</v>
      </c>
      <c r="AC65" s="215">
        <f>W65+Z65+AA65</f>
        <v>5100000</v>
      </c>
      <c r="AD65" s="92"/>
      <c r="AE65" s="92"/>
      <c r="AF65" s="92"/>
      <c r="AG65" s="92"/>
      <c r="AH65" s="110"/>
      <c r="AI65" s="110"/>
      <c r="AJ65" s="110"/>
      <c r="AK65" s="110"/>
      <c r="AL65" s="110"/>
      <c r="AM65" s="110"/>
      <c r="AN65" s="112"/>
      <c r="AO65" s="112"/>
      <c r="AP65" s="112"/>
      <c r="AQ65" s="112"/>
      <c r="AR65" s="110"/>
      <c r="AS65" s="110"/>
      <c r="AT65" s="110"/>
      <c r="AU65" s="110"/>
    </row>
    <row r="66" spans="1:47" ht="12.75">
      <c r="A66" s="237">
        <v>2028</v>
      </c>
      <c r="B66" s="240"/>
      <c r="C66" s="46" t="s">
        <v>7</v>
      </c>
      <c r="D66" s="141"/>
      <c r="E66" s="142"/>
      <c r="F66" s="141"/>
      <c r="G66" s="142"/>
      <c r="H66" s="143"/>
      <c r="I66" s="144"/>
      <c r="J66" s="145"/>
      <c r="K66" s="146"/>
      <c r="L66" s="147"/>
      <c r="M66" s="148"/>
      <c r="N66" s="142"/>
      <c r="O66" s="141"/>
      <c r="P66" s="142"/>
      <c r="Q66" s="208">
        <f>D66+E66+F66+G66+I66+J66+K66+L66+M66+N66+O66+P66</f>
        <v>0</v>
      </c>
      <c r="R66" s="164" t="s">
        <v>43</v>
      </c>
      <c r="S66" s="210">
        <f>D66+F66+I66+K66+M66+O66</f>
        <v>0</v>
      </c>
      <c r="T66" s="21" t="s">
        <v>43</v>
      </c>
      <c r="U66" s="21" t="s">
        <v>43</v>
      </c>
      <c r="V66" s="168" t="s">
        <v>43</v>
      </c>
      <c r="W66" s="164" t="s">
        <v>43</v>
      </c>
      <c r="X66" s="164" t="s">
        <v>43</v>
      </c>
      <c r="Y66" s="172" t="s">
        <v>43</v>
      </c>
      <c r="Z66" s="177" t="s">
        <v>43</v>
      </c>
      <c r="AA66" s="178" t="s">
        <v>43</v>
      </c>
      <c r="AB66" s="21" t="s">
        <v>43</v>
      </c>
      <c r="AC66" s="182" t="s">
        <v>43</v>
      </c>
      <c r="AD66" s="103"/>
      <c r="AE66" s="103"/>
      <c r="AF66" s="103"/>
      <c r="AG66" s="103"/>
      <c r="AH66" s="23"/>
      <c r="AI66" s="23"/>
      <c r="AJ66" s="23"/>
      <c r="AK66" s="23"/>
      <c r="AL66" s="23"/>
      <c r="AM66" s="23"/>
      <c r="AN66" s="109"/>
      <c r="AO66" s="109"/>
      <c r="AP66" s="109"/>
      <c r="AQ66" s="109"/>
      <c r="AR66" s="23"/>
      <c r="AS66" s="23"/>
      <c r="AT66" s="23"/>
      <c r="AU66" s="23"/>
    </row>
    <row r="67" spans="1:47" ht="12.75">
      <c r="A67" s="238"/>
      <c r="B67" s="241"/>
      <c r="C67" s="47" t="s">
        <v>4</v>
      </c>
      <c r="D67" s="149"/>
      <c r="E67" s="150"/>
      <c r="F67" s="149"/>
      <c r="G67" s="150"/>
      <c r="H67" s="151"/>
      <c r="I67" s="152"/>
      <c r="J67" s="122"/>
      <c r="K67" s="153"/>
      <c r="L67" s="124"/>
      <c r="M67" s="125"/>
      <c r="N67" s="150"/>
      <c r="O67" s="149">
        <v>1700000</v>
      </c>
      <c r="P67" s="150"/>
      <c r="Q67" s="209">
        <f>D67+E67+F67+G67+I67+J67+K67+L67+M67+N67+O67+P67</f>
        <v>1700000</v>
      </c>
      <c r="R67" s="165"/>
      <c r="S67" s="209">
        <f t="shared" si="10"/>
        <v>1700000</v>
      </c>
      <c r="T67" s="20" t="s">
        <v>43</v>
      </c>
      <c r="U67" s="20" t="s">
        <v>43</v>
      </c>
      <c r="V67" s="20" t="s">
        <v>43</v>
      </c>
      <c r="W67" s="169" t="s">
        <v>43</v>
      </c>
      <c r="X67" s="169" t="s">
        <v>43</v>
      </c>
      <c r="Y67" s="173" t="s">
        <v>43</v>
      </c>
      <c r="Z67" s="179" t="s">
        <v>43</v>
      </c>
      <c r="AA67" s="169" t="s">
        <v>43</v>
      </c>
      <c r="AB67" s="20" t="s">
        <v>43</v>
      </c>
      <c r="AC67" s="183" t="s">
        <v>43</v>
      </c>
      <c r="AD67" s="39"/>
      <c r="AE67" s="39"/>
      <c r="AF67" s="39"/>
      <c r="AG67" s="39"/>
      <c r="AH67" s="23"/>
      <c r="AI67" s="23"/>
      <c r="AJ67" s="23"/>
      <c r="AK67" s="23"/>
      <c r="AL67" s="23"/>
      <c r="AM67" s="23"/>
      <c r="AN67" s="109"/>
      <c r="AO67" s="109"/>
      <c r="AP67" s="109"/>
      <c r="AQ67" s="109"/>
      <c r="AR67" s="23"/>
      <c r="AS67" s="23"/>
      <c r="AT67" s="23"/>
      <c r="AU67" s="23"/>
    </row>
    <row r="68" spans="1:47" ht="12.75">
      <c r="A68" s="238"/>
      <c r="B68" s="241"/>
      <c r="C68" s="44" t="s">
        <v>5</v>
      </c>
      <c r="D68" s="129"/>
      <c r="E68" s="128"/>
      <c r="F68" s="129"/>
      <c r="G68" s="128"/>
      <c r="H68" s="130"/>
      <c r="I68" s="131"/>
      <c r="J68" s="132"/>
      <c r="K68" s="154"/>
      <c r="L68" s="132"/>
      <c r="M68" s="135"/>
      <c r="N68" s="128"/>
      <c r="O68" s="129">
        <v>160000</v>
      </c>
      <c r="P68" s="128"/>
      <c r="Q68" s="210">
        <f>D68+E68+F68+G68+I68+J68+K68+L68+M68+N68+O68+P68+H68</f>
        <v>160000</v>
      </c>
      <c r="R68" s="166"/>
      <c r="S68" s="209">
        <f t="shared" si="10"/>
        <v>160000</v>
      </c>
      <c r="T68" s="20" t="s">
        <v>43</v>
      </c>
      <c r="U68" s="20" t="s">
        <v>43</v>
      </c>
      <c r="V68" s="170" t="s">
        <v>43</v>
      </c>
      <c r="W68" s="171" t="s">
        <v>43</v>
      </c>
      <c r="X68" s="171" t="s">
        <v>43</v>
      </c>
      <c r="Y68" s="174" t="s">
        <v>43</v>
      </c>
      <c r="Z68" s="180" t="s">
        <v>43</v>
      </c>
      <c r="AA68" s="169" t="s">
        <v>43</v>
      </c>
      <c r="AB68" s="20" t="s">
        <v>43</v>
      </c>
      <c r="AC68" s="183" t="s">
        <v>43</v>
      </c>
      <c r="AD68" s="107"/>
      <c r="AE68" s="107"/>
      <c r="AF68" s="107"/>
      <c r="AG68" s="107"/>
      <c r="AH68" s="23"/>
      <c r="AI68" s="23"/>
      <c r="AJ68" s="23"/>
      <c r="AK68" s="23"/>
      <c r="AL68" s="23"/>
      <c r="AM68" s="23"/>
      <c r="AN68" s="109"/>
      <c r="AO68" s="109"/>
      <c r="AP68" s="109"/>
      <c r="AQ68" s="109"/>
      <c r="AR68" s="23"/>
      <c r="AS68" s="23"/>
      <c r="AT68" s="23"/>
      <c r="AU68" s="23"/>
    </row>
    <row r="69" spans="1:47" s="1" customFormat="1" ht="13.5" thickBot="1">
      <c r="A69" s="239"/>
      <c r="B69" s="242"/>
      <c r="C69" s="45" t="s">
        <v>3</v>
      </c>
      <c r="D69" s="188">
        <f>D65+D66-D67-T69</f>
        <v>-4.656612873077393E-10</v>
      </c>
      <c r="E69" s="191">
        <f>E65+E66-E67-U69</f>
        <v>0</v>
      </c>
      <c r="F69" s="188">
        <f>F65+F66-F67</f>
        <v>0</v>
      </c>
      <c r="G69" s="193">
        <f>G65+G66-G67</f>
        <v>0</v>
      </c>
      <c r="H69" s="53" t="s">
        <v>43</v>
      </c>
      <c r="I69" s="198">
        <f>I65+I66-I67</f>
        <v>0</v>
      </c>
      <c r="J69" s="197">
        <f>J65+J66-J67</f>
        <v>0</v>
      </c>
      <c r="K69" s="200">
        <f aca="true" t="shared" si="20" ref="K69:P69">K65+K66-K67</f>
        <v>0</v>
      </c>
      <c r="L69" s="204">
        <f t="shared" si="20"/>
        <v>0</v>
      </c>
      <c r="M69" s="206">
        <f t="shared" si="20"/>
        <v>0</v>
      </c>
      <c r="N69" s="191">
        <f t="shared" si="20"/>
        <v>0</v>
      </c>
      <c r="O69" s="188">
        <f t="shared" si="20"/>
        <v>3400000</v>
      </c>
      <c r="P69" s="191">
        <f t="shared" si="20"/>
        <v>0</v>
      </c>
      <c r="Q69" s="211">
        <f>D69+E69+F69+G69+I69+J69+K69+L69+M69+N69+O69+P69</f>
        <v>3399999.9999999995</v>
      </c>
      <c r="R69" s="167" t="s">
        <v>43</v>
      </c>
      <c r="S69" s="213">
        <f>D69+F69+I69+K69+M69+O69</f>
        <v>3399999.9999999995</v>
      </c>
      <c r="T69" s="156"/>
      <c r="U69" s="156"/>
      <c r="V69" s="211">
        <f>Q69</f>
        <v>3399999.9999999995</v>
      </c>
      <c r="W69" s="213">
        <f>S69</f>
        <v>3399999.9999999995</v>
      </c>
      <c r="X69" s="175"/>
      <c r="Y69" s="176"/>
      <c r="Z69" s="181"/>
      <c r="AA69" s="175"/>
      <c r="AB69" s="211">
        <f>V69+Z69+AA69</f>
        <v>3399999.9999999995</v>
      </c>
      <c r="AC69" s="215">
        <f>W69+Z69+AA69</f>
        <v>3399999.9999999995</v>
      </c>
      <c r="AD69" s="92"/>
      <c r="AE69" s="92"/>
      <c r="AF69" s="92"/>
      <c r="AG69" s="92"/>
      <c r="AH69" s="110"/>
      <c r="AI69" s="110"/>
      <c r="AJ69" s="110"/>
      <c r="AK69" s="110"/>
      <c r="AL69" s="110"/>
      <c r="AM69" s="110"/>
      <c r="AN69" s="112"/>
      <c r="AO69" s="112"/>
      <c r="AP69" s="112"/>
      <c r="AQ69" s="112"/>
      <c r="AR69" s="110"/>
      <c r="AS69" s="110"/>
      <c r="AT69" s="110"/>
      <c r="AU69" s="110"/>
    </row>
    <row r="70" spans="1:47" ht="12.75">
      <c r="A70" s="237">
        <v>2029</v>
      </c>
      <c r="B70" s="240"/>
      <c r="C70" s="46" t="s">
        <v>7</v>
      </c>
      <c r="D70" s="141"/>
      <c r="E70" s="142"/>
      <c r="F70" s="141"/>
      <c r="G70" s="142"/>
      <c r="H70" s="143"/>
      <c r="I70" s="144"/>
      <c r="J70" s="145"/>
      <c r="K70" s="146"/>
      <c r="L70" s="147"/>
      <c r="M70" s="148"/>
      <c r="N70" s="142"/>
      <c r="O70" s="141"/>
      <c r="P70" s="142"/>
      <c r="Q70" s="208">
        <f>D70+E70+F70+G70+I70+J70+K70+L70+M70+N70+O70+P70</f>
        <v>0</v>
      </c>
      <c r="R70" s="164" t="s">
        <v>43</v>
      </c>
      <c r="S70" s="210">
        <f>D70+F70+I70+K70+M70+O70</f>
        <v>0</v>
      </c>
      <c r="T70" s="21" t="s">
        <v>43</v>
      </c>
      <c r="U70" s="21" t="s">
        <v>43</v>
      </c>
      <c r="V70" s="168" t="s">
        <v>43</v>
      </c>
      <c r="W70" s="164" t="s">
        <v>43</v>
      </c>
      <c r="X70" s="164" t="s">
        <v>43</v>
      </c>
      <c r="Y70" s="172" t="s">
        <v>43</v>
      </c>
      <c r="Z70" s="177" t="s">
        <v>43</v>
      </c>
      <c r="AA70" s="178" t="s">
        <v>43</v>
      </c>
      <c r="AB70" s="21" t="s">
        <v>43</v>
      </c>
      <c r="AC70" s="182" t="s">
        <v>43</v>
      </c>
      <c r="AD70" s="103"/>
      <c r="AE70" s="103"/>
      <c r="AF70" s="103"/>
      <c r="AG70" s="103"/>
      <c r="AH70" s="23"/>
      <c r="AI70" s="23"/>
      <c r="AJ70" s="23"/>
      <c r="AK70" s="23"/>
      <c r="AL70" s="23"/>
      <c r="AM70" s="23"/>
      <c r="AN70" s="109"/>
      <c r="AO70" s="109"/>
      <c r="AP70" s="109"/>
      <c r="AQ70" s="109"/>
      <c r="AR70" s="23"/>
      <c r="AS70" s="23"/>
      <c r="AT70" s="23"/>
      <c r="AU70" s="23"/>
    </row>
    <row r="71" spans="1:47" ht="12.75">
      <c r="A71" s="238"/>
      <c r="B71" s="241"/>
      <c r="C71" s="47" t="s">
        <v>4</v>
      </c>
      <c r="D71" s="149"/>
      <c r="E71" s="150"/>
      <c r="F71" s="149"/>
      <c r="G71" s="150"/>
      <c r="H71" s="151"/>
      <c r="I71" s="152"/>
      <c r="J71" s="122"/>
      <c r="K71" s="153"/>
      <c r="L71" s="124"/>
      <c r="M71" s="125"/>
      <c r="N71" s="150"/>
      <c r="O71" s="149">
        <v>1700000</v>
      </c>
      <c r="P71" s="150"/>
      <c r="Q71" s="209">
        <f>D71+E71+F71+G71+I71+J71+K71+L71+M71+N71+O71+P71</f>
        <v>1700000</v>
      </c>
      <c r="R71" s="165"/>
      <c r="S71" s="209">
        <f t="shared" si="10"/>
        <v>1700000</v>
      </c>
      <c r="T71" s="20" t="s">
        <v>43</v>
      </c>
      <c r="U71" s="20" t="s">
        <v>43</v>
      </c>
      <c r="V71" s="20" t="s">
        <v>43</v>
      </c>
      <c r="W71" s="169" t="s">
        <v>43</v>
      </c>
      <c r="X71" s="169" t="s">
        <v>43</v>
      </c>
      <c r="Y71" s="173" t="s">
        <v>43</v>
      </c>
      <c r="Z71" s="179" t="s">
        <v>43</v>
      </c>
      <c r="AA71" s="169" t="s">
        <v>43</v>
      </c>
      <c r="AB71" s="20" t="s">
        <v>43</v>
      </c>
      <c r="AC71" s="183" t="s">
        <v>43</v>
      </c>
      <c r="AD71" s="39"/>
      <c r="AE71" s="39"/>
      <c r="AF71" s="39"/>
      <c r="AG71" s="39"/>
      <c r="AH71" s="23"/>
      <c r="AI71" s="23"/>
      <c r="AJ71" s="23"/>
      <c r="AK71" s="23"/>
      <c r="AL71" s="23"/>
      <c r="AM71" s="23"/>
      <c r="AN71" s="109"/>
      <c r="AO71" s="109"/>
      <c r="AP71" s="109"/>
      <c r="AQ71" s="109"/>
      <c r="AR71" s="23"/>
      <c r="AS71" s="23"/>
      <c r="AT71" s="23"/>
      <c r="AU71" s="23"/>
    </row>
    <row r="72" spans="1:47" ht="12.75">
      <c r="A72" s="238"/>
      <c r="B72" s="241"/>
      <c r="C72" s="44" t="s">
        <v>5</v>
      </c>
      <c r="D72" s="129"/>
      <c r="E72" s="128"/>
      <c r="F72" s="129"/>
      <c r="G72" s="128"/>
      <c r="H72" s="130"/>
      <c r="I72" s="131"/>
      <c r="J72" s="132"/>
      <c r="K72" s="154"/>
      <c r="L72" s="132"/>
      <c r="M72" s="135"/>
      <c r="N72" s="128"/>
      <c r="O72" s="129">
        <v>110000</v>
      </c>
      <c r="P72" s="128"/>
      <c r="Q72" s="210">
        <f>D72+E72+F72+G72+I72+J72+K72+L72+M72+N72+O72+P72+H72</f>
        <v>110000</v>
      </c>
      <c r="R72" s="166"/>
      <c r="S72" s="209">
        <f t="shared" si="10"/>
        <v>110000</v>
      </c>
      <c r="T72" s="20" t="s">
        <v>43</v>
      </c>
      <c r="U72" s="20" t="s">
        <v>43</v>
      </c>
      <c r="V72" s="170" t="s">
        <v>43</v>
      </c>
      <c r="W72" s="171" t="s">
        <v>43</v>
      </c>
      <c r="X72" s="171" t="s">
        <v>43</v>
      </c>
      <c r="Y72" s="174" t="s">
        <v>43</v>
      </c>
      <c r="Z72" s="180" t="s">
        <v>43</v>
      </c>
      <c r="AA72" s="169" t="s">
        <v>43</v>
      </c>
      <c r="AB72" s="20" t="s">
        <v>43</v>
      </c>
      <c r="AC72" s="183" t="s">
        <v>43</v>
      </c>
      <c r="AD72" s="107"/>
      <c r="AE72" s="107"/>
      <c r="AF72" s="107"/>
      <c r="AG72" s="107"/>
      <c r="AH72" s="23"/>
      <c r="AI72" s="23"/>
      <c r="AJ72" s="23"/>
      <c r="AK72" s="23"/>
      <c r="AL72" s="23"/>
      <c r="AM72" s="23"/>
      <c r="AN72" s="109"/>
      <c r="AO72" s="109"/>
      <c r="AP72" s="109"/>
      <c r="AQ72" s="109"/>
      <c r="AR72" s="23"/>
      <c r="AS72" s="23"/>
      <c r="AT72" s="23"/>
      <c r="AU72" s="23"/>
    </row>
    <row r="73" spans="1:47" s="1" customFormat="1" ht="13.5" thickBot="1">
      <c r="A73" s="239"/>
      <c r="B73" s="242"/>
      <c r="C73" s="45" t="s">
        <v>3</v>
      </c>
      <c r="D73" s="188">
        <f>D69+D70-D71-T73</f>
        <v>-4.656612873077393E-10</v>
      </c>
      <c r="E73" s="191">
        <f>E69+E70-E71-U73</f>
        <v>0</v>
      </c>
      <c r="F73" s="188">
        <f>F69+F70-F71</f>
        <v>0</v>
      </c>
      <c r="G73" s="193">
        <f>G69+G70-G71</f>
        <v>0</v>
      </c>
      <c r="H73" s="53" t="s">
        <v>43</v>
      </c>
      <c r="I73" s="198">
        <f>I69+I70-I71</f>
        <v>0</v>
      </c>
      <c r="J73" s="197">
        <f>J69+J70-J71</f>
        <v>0</v>
      </c>
      <c r="K73" s="200">
        <f aca="true" t="shared" si="21" ref="K73:P73">K69+K70-K71</f>
        <v>0</v>
      </c>
      <c r="L73" s="204">
        <f t="shared" si="21"/>
        <v>0</v>
      </c>
      <c r="M73" s="206">
        <f t="shared" si="21"/>
        <v>0</v>
      </c>
      <c r="N73" s="191">
        <f t="shared" si="21"/>
        <v>0</v>
      </c>
      <c r="O73" s="188">
        <f t="shared" si="21"/>
        <v>1700000</v>
      </c>
      <c r="P73" s="191">
        <f t="shared" si="21"/>
        <v>0</v>
      </c>
      <c r="Q73" s="211">
        <f>D73+E73+F73+G73+I73+J73+K73+L73+M73+N73+O73+P73</f>
        <v>1699999.9999999995</v>
      </c>
      <c r="R73" s="167" t="s">
        <v>43</v>
      </c>
      <c r="S73" s="213">
        <f>D73+F73+I73+K73+M73+O73</f>
        <v>1699999.9999999995</v>
      </c>
      <c r="T73" s="156"/>
      <c r="U73" s="156"/>
      <c r="V73" s="211">
        <f>Q73</f>
        <v>1699999.9999999995</v>
      </c>
      <c r="W73" s="213">
        <f>S73</f>
        <v>1699999.9999999995</v>
      </c>
      <c r="X73" s="175"/>
      <c r="Y73" s="176"/>
      <c r="Z73" s="181"/>
      <c r="AA73" s="175"/>
      <c r="AB73" s="211">
        <f>V73+Z73+AA73</f>
        <v>1699999.9999999995</v>
      </c>
      <c r="AC73" s="215">
        <f>W73+Z73+AA73</f>
        <v>1699999.9999999995</v>
      </c>
      <c r="AD73" s="92"/>
      <c r="AE73" s="92"/>
      <c r="AF73" s="92"/>
      <c r="AG73" s="92"/>
      <c r="AH73" s="110"/>
      <c r="AI73" s="110"/>
      <c r="AJ73" s="110"/>
      <c r="AK73" s="110"/>
      <c r="AL73" s="110"/>
      <c r="AM73" s="110"/>
      <c r="AN73" s="112"/>
      <c r="AO73" s="112"/>
      <c r="AP73" s="112"/>
      <c r="AQ73" s="112"/>
      <c r="AR73" s="110"/>
      <c r="AS73" s="110"/>
      <c r="AT73" s="110"/>
      <c r="AU73" s="110"/>
    </row>
    <row r="74" spans="1:47" ht="12.75">
      <c r="A74" s="237">
        <v>2030</v>
      </c>
      <c r="B74" s="240"/>
      <c r="C74" s="46" t="s">
        <v>7</v>
      </c>
      <c r="D74" s="141"/>
      <c r="E74" s="142"/>
      <c r="F74" s="141"/>
      <c r="G74" s="142"/>
      <c r="H74" s="143"/>
      <c r="I74" s="144"/>
      <c r="J74" s="145"/>
      <c r="K74" s="146"/>
      <c r="L74" s="147"/>
      <c r="M74" s="148"/>
      <c r="N74" s="142"/>
      <c r="O74" s="141"/>
      <c r="P74" s="142"/>
      <c r="Q74" s="208">
        <f>D74+E74+F74+G74+I74+J74+K74+L74+M74+N74+O74+P74</f>
        <v>0</v>
      </c>
      <c r="R74" s="164" t="s">
        <v>43</v>
      </c>
      <c r="S74" s="210">
        <f>D74+F74+I74+K74+M74+O74</f>
        <v>0</v>
      </c>
      <c r="T74" s="21" t="s">
        <v>43</v>
      </c>
      <c r="U74" s="21" t="s">
        <v>43</v>
      </c>
      <c r="V74" s="168" t="s">
        <v>43</v>
      </c>
      <c r="W74" s="164" t="s">
        <v>43</v>
      </c>
      <c r="X74" s="164" t="s">
        <v>43</v>
      </c>
      <c r="Y74" s="172" t="s">
        <v>43</v>
      </c>
      <c r="Z74" s="177" t="s">
        <v>43</v>
      </c>
      <c r="AA74" s="178" t="s">
        <v>43</v>
      </c>
      <c r="AB74" s="21" t="s">
        <v>43</v>
      </c>
      <c r="AC74" s="182" t="s">
        <v>43</v>
      </c>
      <c r="AD74" s="103"/>
      <c r="AE74" s="103"/>
      <c r="AF74" s="103"/>
      <c r="AG74" s="103"/>
      <c r="AH74" s="23"/>
      <c r="AI74" s="23"/>
      <c r="AJ74" s="23"/>
      <c r="AK74" s="23"/>
      <c r="AL74" s="23"/>
      <c r="AM74" s="23"/>
      <c r="AN74" s="109"/>
      <c r="AO74" s="109"/>
      <c r="AP74" s="109"/>
      <c r="AQ74" s="109"/>
      <c r="AR74" s="23"/>
      <c r="AS74" s="23"/>
      <c r="AT74" s="23"/>
      <c r="AU74" s="23"/>
    </row>
    <row r="75" spans="1:47" ht="12.75">
      <c r="A75" s="238"/>
      <c r="B75" s="241"/>
      <c r="C75" s="47" t="s">
        <v>4</v>
      </c>
      <c r="D75" s="149"/>
      <c r="E75" s="150"/>
      <c r="F75" s="149"/>
      <c r="G75" s="150"/>
      <c r="H75" s="151"/>
      <c r="I75" s="152"/>
      <c r="J75" s="122"/>
      <c r="K75" s="153"/>
      <c r="L75" s="124"/>
      <c r="M75" s="125"/>
      <c r="N75" s="150"/>
      <c r="O75" s="149">
        <v>1700000</v>
      </c>
      <c r="P75" s="150"/>
      <c r="Q75" s="209">
        <f>D75+E75+F75+G75+I75+J75+K75+L75+M75+N75+O75+P75</f>
        <v>1700000</v>
      </c>
      <c r="R75" s="165"/>
      <c r="S75" s="209">
        <f t="shared" si="10"/>
        <v>1700000</v>
      </c>
      <c r="T75" s="20" t="s">
        <v>43</v>
      </c>
      <c r="U75" s="20" t="s">
        <v>43</v>
      </c>
      <c r="V75" s="20" t="s">
        <v>43</v>
      </c>
      <c r="W75" s="169" t="s">
        <v>43</v>
      </c>
      <c r="X75" s="169" t="s">
        <v>43</v>
      </c>
      <c r="Y75" s="173" t="s">
        <v>43</v>
      </c>
      <c r="Z75" s="179" t="s">
        <v>43</v>
      </c>
      <c r="AA75" s="169" t="s">
        <v>43</v>
      </c>
      <c r="AB75" s="20" t="s">
        <v>43</v>
      </c>
      <c r="AC75" s="183" t="s">
        <v>43</v>
      </c>
      <c r="AD75" s="39"/>
      <c r="AE75" s="39"/>
      <c r="AF75" s="39"/>
      <c r="AG75" s="39"/>
      <c r="AH75" s="23"/>
      <c r="AI75" s="23"/>
      <c r="AJ75" s="23"/>
      <c r="AK75" s="23"/>
      <c r="AL75" s="23"/>
      <c r="AM75" s="23"/>
      <c r="AN75" s="109"/>
      <c r="AO75" s="109"/>
      <c r="AP75" s="109"/>
      <c r="AQ75" s="109"/>
      <c r="AR75" s="23"/>
      <c r="AS75" s="23"/>
      <c r="AT75" s="23"/>
      <c r="AU75" s="23"/>
    </row>
    <row r="76" spans="1:47" ht="12.75">
      <c r="A76" s="238"/>
      <c r="B76" s="241"/>
      <c r="C76" s="44" t="s">
        <v>5</v>
      </c>
      <c r="D76" s="129"/>
      <c r="E76" s="128"/>
      <c r="F76" s="129"/>
      <c r="G76" s="128"/>
      <c r="H76" s="130"/>
      <c r="I76" s="131"/>
      <c r="J76" s="132"/>
      <c r="K76" s="154"/>
      <c r="L76" s="132"/>
      <c r="M76" s="135"/>
      <c r="N76" s="128"/>
      <c r="O76" s="129">
        <v>60000</v>
      </c>
      <c r="P76" s="128"/>
      <c r="Q76" s="210">
        <f>D76+E76+F76+G76+I76+J76+K76+L76+M76+N76+O76+P76+H76</f>
        <v>60000</v>
      </c>
      <c r="R76" s="166"/>
      <c r="S76" s="209">
        <f t="shared" si="10"/>
        <v>60000</v>
      </c>
      <c r="T76" s="20" t="s">
        <v>43</v>
      </c>
      <c r="U76" s="20" t="s">
        <v>43</v>
      </c>
      <c r="V76" s="170" t="s">
        <v>43</v>
      </c>
      <c r="W76" s="171" t="s">
        <v>43</v>
      </c>
      <c r="X76" s="171" t="s">
        <v>43</v>
      </c>
      <c r="Y76" s="174" t="s">
        <v>43</v>
      </c>
      <c r="Z76" s="180" t="s">
        <v>43</v>
      </c>
      <c r="AA76" s="169" t="s">
        <v>43</v>
      </c>
      <c r="AB76" s="20" t="s">
        <v>43</v>
      </c>
      <c r="AC76" s="183" t="s">
        <v>43</v>
      </c>
      <c r="AD76" s="107"/>
      <c r="AE76" s="107"/>
      <c r="AF76" s="107"/>
      <c r="AG76" s="107"/>
      <c r="AH76" s="23"/>
      <c r="AI76" s="23"/>
      <c r="AJ76" s="23"/>
      <c r="AK76" s="23"/>
      <c r="AL76" s="23"/>
      <c r="AM76" s="23"/>
      <c r="AN76" s="109"/>
      <c r="AO76" s="109"/>
      <c r="AP76" s="109"/>
      <c r="AQ76" s="109"/>
      <c r="AR76" s="23"/>
      <c r="AS76" s="23"/>
      <c r="AT76" s="23"/>
      <c r="AU76" s="23"/>
    </row>
    <row r="77" spans="1:47" s="1" customFormat="1" ht="13.5" thickBot="1">
      <c r="A77" s="239"/>
      <c r="B77" s="242"/>
      <c r="C77" s="45" t="s">
        <v>3</v>
      </c>
      <c r="D77" s="188">
        <f>D73+D74-D75-T77</f>
        <v>-4.656612873077393E-10</v>
      </c>
      <c r="E77" s="191">
        <f>E73+E74-E75-U77</f>
        <v>0</v>
      </c>
      <c r="F77" s="188">
        <f>F73+F74-F75</f>
        <v>0</v>
      </c>
      <c r="G77" s="193">
        <f>G73+G74-G75</f>
        <v>0</v>
      </c>
      <c r="H77" s="53" t="s">
        <v>43</v>
      </c>
      <c r="I77" s="198">
        <f>I73+I74-I75</f>
        <v>0</v>
      </c>
      <c r="J77" s="197">
        <f>J73+J74-J75</f>
        <v>0</v>
      </c>
      <c r="K77" s="200">
        <f aca="true" t="shared" si="22" ref="K77:P77">K73+K74-K75</f>
        <v>0</v>
      </c>
      <c r="L77" s="204">
        <f t="shared" si="22"/>
        <v>0</v>
      </c>
      <c r="M77" s="206">
        <f t="shared" si="22"/>
        <v>0</v>
      </c>
      <c r="N77" s="191">
        <f t="shared" si="22"/>
        <v>0</v>
      </c>
      <c r="O77" s="188">
        <f t="shared" si="22"/>
        <v>0</v>
      </c>
      <c r="P77" s="191">
        <f t="shared" si="22"/>
        <v>0</v>
      </c>
      <c r="Q77" s="211">
        <f>D77+E77+F77+G77+I77+J77+K77+L77+M77+N77+O77+P77</f>
        <v>-4.656612873077393E-10</v>
      </c>
      <c r="R77" s="167" t="s">
        <v>43</v>
      </c>
      <c r="S77" s="213">
        <f>D77+F77+I77+K77+M77+O77</f>
        <v>-4.656612873077393E-10</v>
      </c>
      <c r="T77" s="156"/>
      <c r="U77" s="156"/>
      <c r="V77" s="211">
        <f>Q77</f>
        <v>-4.656612873077393E-10</v>
      </c>
      <c r="W77" s="213">
        <f>S77</f>
        <v>-4.656612873077393E-10</v>
      </c>
      <c r="X77" s="175"/>
      <c r="Y77" s="176"/>
      <c r="Z77" s="181"/>
      <c r="AA77" s="175"/>
      <c r="AB77" s="211">
        <f>V77+Z77+AA77</f>
        <v>-4.656612873077393E-10</v>
      </c>
      <c r="AC77" s="215">
        <f>W77+Z77+AA77</f>
        <v>-4.656612873077393E-10</v>
      </c>
      <c r="AD77" s="92"/>
      <c r="AE77" s="92"/>
      <c r="AF77" s="92"/>
      <c r="AG77" s="92"/>
      <c r="AH77" s="110"/>
      <c r="AI77" s="110"/>
      <c r="AJ77" s="110"/>
      <c r="AK77" s="110"/>
      <c r="AL77" s="110"/>
      <c r="AM77" s="110"/>
      <c r="AN77" s="112"/>
      <c r="AO77" s="112"/>
      <c r="AP77" s="112"/>
      <c r="AQ77" s="112"/>
      <c r="AR77" s="110"/>
      <c r="AS77" s="110"/>
      <c r="AT77" s="110"/>
      <c r="AU77" s="110"/>
    </row>
    <row r="78" spans="1:47" ht="12.75">
      <c r="A78" s="237">
        <v>2031</v>
      </c>
      <c r="B78" s="240"/>
      <c r="C78" s="46" t="s">
        <v>7</v>
      </c>
      <c r="D78" s="141"/>
      <c r="E78" s="142"/>
      <c r="F78" s="141"/>
      <c r="G78" s="142"/>
      <c r="H78" s="143"/>
      <c r="I78" s="144"/>
      <c r="J78" s="145"/>
      <c r="K78" s="146"/>
      <c r="L78" s="147"/>
      <c r="M78" s="148"/>
      <c r="N78" s="142"/>
      <c r="O78" s="141"/>
      <c r="P78" s="142"/>
      <c r="Q78" s="208">
        <f>D78+E78+F78+G78+I78+J78+K78+L78+M78+N78+O78+P78</f>
        <v>0</v>
      </c>
      <c r="R78" s="164" t="s">
        <v>43</v>
      </c>
      <c r="S78" s="210">
        <f>D78+F78+I78+K78+M78+O78</f>
        <v>0</v>
      </c>
      <c r="T78" s="21" t="s">
        <v>43</v>
      </c>
      <c r="U78" s="21" t="s">
        <v>43</v>
      </c>
      <c r="V78" s="168" t="s">
        <v>43</v>
      </c>
      <c r="W78" s="164" t="s">
        <v>43</v>
      </c>
      <c r="X78" s="164" t="s">
        <v>43</v>
      </c>
      <c r="Y78" s="172" t="s">
        <v>43</v>
      </c>
      <c r="Z78" s="177" t="s">
        <v>43</v>
      </c>
      <c r="AA78" s="178" t="s">
        <v>43</v>
      </c>
      <c r="AB78" s="21" t="s">
        <v>43</v>
      </c>
      <c r="AC78" s="182" t="s">
        <v>43</v>
      </c>
      <c r="AD78" s="103"/>
      <c r="AE78" s="103"/>
      <c r="AF78" s="103"/>
      <c r="AG78" s="103"/>
      <c r="AH78" s="23"/>
      <c r="AI78" s="23"/>
      <c r="AJ78" s="23"/>
      <c r="AK78" s="23"/>
      <c r="AL78" s="23"/>
      <c r="AM78" s="23"/>
      <c r="AN78" s="109"/>
      <c r="AO78" s="109"/>
      <c r="AP78" s="109"/>
      <c r="AQ78" s="109"/>
      <c r="AR78" s="23"/>
      <c r="AS78" s="23"/>
      <c r="AT78" s="23"/>
      <c r="AU78" s="23"/>
    </row>
    <row r="79" spans="1:47" ht="12.75">
      <c r="A79" s="238"/>
      <c r="B79" s="241"/>
      <c r="C79" s="47" t="s">
        <v>4</v>
      </c>
      <c r="D79" s="149"/>
      <c r="E79" s="150"/>
      <c r="F79" s="149"/>
      <c r="G79" s="150"/>
      <c r="H79" s="151"/>
      <c r="I79" s="152"/>
      <c r="J79" s="122"/>
      <c r="K79" s="153"/>
      <c r="L79" s="124"/>
      <c r="M79" s="125"/>
      <c r="N79" s="150"/>
      <c r="O79" s="149"/>
      <c r="P79" s="150"/>
      <c r="Q79" s="209">
        <f>D79+E79+F79+G79+I79+J79+K79+L79+M79+N79+O79+P79</f>
        <v>0</v>
      </c>
      <c r="R79" s="165"/>
      <c r="S79" s="209">
        <f t="shared" si="10"/>
        <v>0</v>
      </c>
      <c r="T79" s="20" t="s">
        <v>43</v>
      </c>
      <c r="U79" s="20" t="s">
        <v>43</v>
      </c>
      <c r="V79" s="20" t="s">
        <v>43</v>
      </c>
      <c r="W79" s="169" t="s">
        <v>43</v>
      </c>
      <c r="X79" s="169" t="s">
        <v>43</v>
      </c>
      <c r="Y79" s="173" t="s">
        <v>43</v>
      </c>
      <c r="Z79" s="179" t="s">
        <v>43</v>
      </c>
      <c r="AA79" s="169" t="s">
        <v>43</v>
      </c>
      <c r="AB79" s="20" t="s">
        <v>43</v>
      </c>
      <c r="AC79" s="183" t="s">
        <v>43</v>
      </c>
      <c r="AD79" s="39"/>
      <c r="AE79" s="39"/>
      <c r="AF79" s="39"/>
      <c r="AG79" s="39"/>
      <c r="AH79" s="23"/>
      <c r="AI79" s="23"/>
      <c r="AJ79" s="23"/>
      <c r="AK79" s="23"/>
      <c r="AL79" s="23"/>
      <c r="AM79" s="23"/>
      <c r="AN79" s="109"/>
      <c r="AO79" s="109"/>
      <c r="AP79" s="109"/>
      <c r="AQ79" s="109"/>
      <c r="AR79" s="23"/>
      <c r="AS79" s="23"/>
      <c r="AT79" s="23"/>
      <c r="AU79" s="23"/>
    </row>
    <row r="80" spans="1:47" ht="12.75">
      <c r="A80" s="238"/>
      <c r="B80" s="241"/>
      <c r="C80" s="44" t="s">
        <v>5</v>
      </c>
      <c r="D80" s="129"/>
      <c r="E80" s="128"/>
      <c r="F80" s="129"/>
      <c r="G80" s="128"/>
      <c r="H80" s="130"/>
      <c r="I80" s="131"/>
      <c r="J80" s="132"/>
      <c r="K80" s="154"/>
      <c r="L80" s="132"/>
      <c r="M80" s="135"/>
      <c r="N80" s="128"/>
      <c r="O80" s="129"/>
      <c r="P80" s="128"/>
      <c r="Q80" s="210">
        <f>D80+E80+F80+G80+I80+J80+K80+L80+M80+N80+O80+P80+H80</f>
        <v>0</v>
      </c>
      <c r="R80" s="166"/>
      <c r="S80" s="209">
        <f t="shared" si="10"/>
        <v>0</v>
      </c>
      <c r="T80" s="20" t="s">
        <v>43</v>
      </c>
      <c r="U80" s="20" t="s">
        <v>43</v>
      </c>
      <c r="V80" s="170" t="s">
        <v>43</v>
      </c>
      <c r="W80" s="171" t="s">
        <v>43</v>
      </c>
      <c r="X80" s="171" t="s">
        <v>43</v>
      </c>
      <c r="Y80" s="174" t="s">
        <v>43</v>
      </c>
      <c r="Z80" s="180" t="s">
        <v>43</v>
      </c>
      <c r="AA80" s="169" t="s">
        <v>43</v>
      </c>
      <c r="AB80" s="20" t="s">
        <v>43</v>
      </c>
      <c r="AC80" s="183" t="s">
        <v>43</v>
      </c>
      <c r="AD80" s="107"/>
      <c r="AE80" s="107"/>
      <c r="AF80" s="107"/>
      <c r="AG80" s="107"/>
      <c r="AH80" s="23"/>
      <c r="AI80" s="23"/>
      <c r="AJ80" s="23"/>
      <c r="AK80" s="23"/>
      <c r="AL80" s="23"/>
      <c r="AM80" s="23"/>
      <c r="AN80" s="109"/>
      <c r="AO80" s="109"/>
      <c r="AP80" s="109"/>
      <c r="AQ80" s="109"/>
      <c r="AR80" s="23"/>
      <c r="AS80" s="23"/>
      <c r="AT80" s="23"/>
      <c r="AU80" s="23"/>
    </row>
    <row r="81" spans="1:47" s="1" customFormat="1" ht="13.5" thickBot="1">
      <c r="A81" s="239"/>
      <c r="B81" s="242"/>
      <c r="C81" s="45" t="s">
        <v>3</v>
      </c>
      <c r="D81" s="188">
        <f>D77+D78-D79-T81</f>
        <v>-4.656612873077393E-10</v>
      </c>
      <c r="E81" s="191">
        <f>E77+E78-E79-U81</f>
        <v>0</v>
      </c>
      <c r="F81" s="188">
        <f>F77+F78-F79</f>
        <v>0</v>
      </c>
      <c r="G81" s="193">
        <f>G77+G78-G79</f>
        <v>0</v>
      </c>
      <c r="H81" s="53" t="s">
        <v>43</v>
      </c>
      <c r="I81" s="198">
        <f>I77+I78-I79</f>
        <v>0</v>
      </c>
      <c r="J81" s="197">
        <f>J77+J78-J79</f>
        <v>0</v>
      </c>
      <c r="K81" s="200">
        <f aca="true" t="shared" si="23" ref="K81:P81">K77+K78-K79</f>
        <v>0</v>
      </c>
      <c r="L81" s="204">
        <f t="shared" si="23"/>
        <v>0</v>
      </c>
      <c r="M81" s="206">
        <f t="shared" si="23"/>
        <v>0</v>
      </c>
      <c r="N81" s="191">
        <f t="shared" si="23"/>
        <v>0</v>
      </c>
      <c r="O81" s="188">
        <f t="shared" si="23"/>
        <v>0</v>
      </c>
      <c r="P81" s="191">
        <f t="shared" si="23"/>
        <v>0</v>
      </c>
      <c r="Q81" s="211">
        <f>D81+E81+F81+G81+I81+J81+K81+L81+M81+N81+O81+P81</f>
        <v>-4.656612873077393E-10</v>
      </c>
      <c r="R81" s="167" t="s">
        <v>43</v>
      </c>
      <c r="S81" s="213">
        <f>D81+F81+I81+K81+M81+O81</f>
        <v>-4.656612873077393E-10</v>
      </c>
      <c r="T81" s="156"/>
      <c r="U81" s="156"/>
      <c r="V81" s="211">
        <f>Q81</f>
        <v>-4.656612873077393E-10</v>
      </c>
      <c r="W81" s="213">
        <f>S81</f>
        <v>-4.656612873077393E-10</v>
      </c>
      <c r="X81" s="175"/>
      <c r="Y81" s="176"/>
      <c r="Z81" s="181"/>
      <c r="AA81" s="175"/>
      <c r="AB81" s="211">
        <f>V81+Z81+AA81</f>
        <v>-4.656612873077393E-10</v>
      </c>
      <c r="AC81" s="215">
        <f>W81+Z81+AA81</f>
        <v>-4.656612873077393E-10</v>
      </c>
      <c r="AD81" s="92"/>
      <c r="AE81" s="92"/>
      <c r="AF81" s="92"/>
      <c r="AG81" s="92"/>
      <c r="AH81" s="110"/>
      <c r="AI81" s="110"/>
      <c r="AJ81" s="110"/>
      <c r="AK81" s="110"/>
      <c r="AL81" s="110"/>
      <c r="AM81" s="110"/>
      <c r="AN81" s="112"/>
      <c r="AO81" s="112"/>
      <c r="AP81" s="112"/>
      <c r="AQ81" s="112"/>
      <c r="AR81" s="110"/>
      <c r="AS81" s="110"/>
      <c r="AT81" s="110"/>
      <c r="AU81" s="110"/>
    </row>
    <row r="82" spans="1:47" ht="12.75">
      <c r="A82" s="237">
        <v>2032</v>
      </c>
      <c r="B82" s="240"/>
      <c r="C82" s="46" t="s">
        <v>7</v>
      </c>
      <c r="D82" s="141"/>
      <c r="E82" s="142"/>
      <c r="F82" s="141"/>
      <c r="G82" s="142"/>
      <c r="H82" s="143"/>
      <c r="I82" s="144"/>
      <c r="J82" s="145"/>
      <c r="K82" s="146"/>
      <c r="L82" s="147"/>
      <c r="M82" s="148"/>
      <c r="N82" s="142"/>
      <c r="O82" s="141"/>
      <c r="P82" s="142"/>
      <c r="Q82" s="208">
        <f>D82+E82+F82+G82+I82+J82+K82+L82+M82+N82+O82+P82</f>
        <v>0</v>
      </c>
      <c r="R82" s="164" t="s">
        <v>43</v>
      </c>
      <c r="S82" s="210">
        <f>D82+F82+I82+K82+M82+O82</f>
        <v>0</v>
      </c>
      <c r="T82" s="21" t="s">
        <v>43</v>
      </c>
      <c r="U82" s="21" t="s">
        <v>43</v>
      </c>
      <c r="V82" s="168" t="s">
        <v>43</v>
      </c>
      <c r="W82" s="164" t="s">
        <v>43</v>
      </c>
      <c r="X82" s="164" t="s">
        <v>43</v>
      </c>
      <c r="Y82" s="172" t="s">
        <v>43</v>
      </c>
      <c r="Z82" s="177" t="s">
        <v>43</v>
      </c>
      <c r="AA82" s="178" t="s">
        <v>43</v>
      </c>
      <c r="AB82" s="21" t="s">
        <v>43</v>
      </c>
      <c r="AC82" s="182" t="s">
        <v>43</v>
      </c>
      <c r="AD82" s="103"/>
      <c r="AE82" s="103"/>
      <c r="AF82" s="103"/>
      <c r="AG82" s="103"/>
      <c r="AH82" s="23"/>
      <c r="AI82" s="23"/>
      <c r="AJ82" s="23"/>
      <c r="AK82" s="23"/>
      <c r="AL82" s="23"/>
      <c r="AM82" s="23"/>
      <c r="AN82" s="109"/>
      <c r="AO82" s="109"/>
      <c r="AP82" s="109"/>
      <c r="AQ82" s="109"/>
      <c r="AR82" s="23"/>
      <c r="AS82" s="23"/>
      <c r="AT82" s="23"/>
      <c r="AU82" s="23"/>
    </row>
    <row r="83" spans="1:47" ht="12.75">
      <c r="A83" s="238"/>
      <c r="B83" s="241"/>
      <c r="C83" s="47" t="s">
        <v>4</v>
      </c>
      <c r="D83" s="149"/>
      <c r="E83" s="150"/>
      <c r="F83" s="149"/>
      <c r="G83" s="150"/>
      <c r="H83" s="151"/>
      <c r="I83" s="152"/>
      <c r="J83" s="122"/>
      <c r="K83" s="153"/>
      <c r="L83" s="124"/>
      <c r="M83" s="125"/>
      <c r="N83" s="150"/>
      <c r="O83" s="149"/>
      <c r="P83" s="150"/>
      <c r="Q83" s="209">
        <f>D83+E83+F83+G83+I83+J83+K83+L83+M83+N83+O83+P83</f>
        <v>0</v>
      </c>
      <c r="R83" s="165"/>
      <c r="S83" s="209">
        <f t="shared" si="10"/>
        <v>0</v>
      </c>
      <c r="T83" s="20" t="s">
        <v>43</v>
      </c>
      <c r="U83" s="20" t="s">
        <v>43</v>
      </c>
      <c r="V83" s="20" t="s">
        <v>43</v>
      </c>
      <c r="W83" s="169" t="s">
        <v>43</v>
      </c>
      <c r="X83" s="169" t="s">
        <v>43</v>
      </c>
      <c r="Y83" s="173" t="s">
        <v>43</v>
      </c>
      <c r="Z83" s="179" t="s">
        <v>43</v>
      </c>
      <c r="AA83" s="169" t="s">
        <v>43</v>
      </c>
      <c r="AB83" s="20" t="s">
        <v>43</v>
      </c>
      <c r="AC83" s="183" t="s">
        <v>43</v>
      </c>
      <c r="AD83" s="39"/>
      <c r="AE83" s="39"/>
      <c r="AF83" s="39"/>
      <c r="AG83" s="39"/>
      <c r="AH83" s="23"/>
      <c r="AI83" s="23"/>
      <c r="AJ83" s="23"/>
      <c r="AK83" s="23"/>
      <c r="AL83" s="23"/>
      <c r="AM83" s="23"/>
      <c r="AN83" s="109"/>
      <c r="AO83" s="109"/>
      <c r="AP83" s="109"/>
      <c r="AQ83" s="109"/>
      <c r="AR83" s="23"/>
      <c r="AS83" s="23"/>
      <c r="AT83" s="23"/>
      <c r="AU83" s="23"/>
    </row>
    <row r="84" spans="1:47" ht="12.75">
      <c r="A84" s="238"/>
      <c r="B84" s="241"/>
      <c r="C84" s="44" t="s">
        <v>5</v>
      </c>
      <c r="D84" s="129"/>
      <c r="E84" s="128"/>
      <c r="F84" s="129"/>
      <c r="G84" s="128"/>
      <c r="H84" s="130"/>
      <c r="I84" s="131"/>
      <c r="J84" s="132"/>
      <c r="K84" s="154"/>
      <c r="L84" s="132"/>
      <c r="M84" s="135"/>
      <c r="N84" s="128"/>
      <c r="O84" s="129"/>
      <c r="P84" s="128"/>
      <c r="Q84" s="210">
        <f>D84+E84+F84+G84+I84+J84+K84+L84+M84+N84+O84+P84+H84</f>
        <v>0</v>
      </c>
      <c r="R84" s="166"/>
      <c r="S84" s="209">
        <f t="shared" si="10"/>
        <v>0</v>
      </c>
      <c r="T84" s="20" t="s">
        <v>43</v>
      </c>
      <c r="U84" s="20" t="s">
        <v>43</v>
      </c>
      <c r="V84" s="170" t="s">
        <v>43</v>
      </c>
      <c r="W84" s="171" t="s">
        <v>43</v>
      </c>
      <c r="X84" s="171" t="s">
        <v>43</v>
      </c>
      <c r="Y84" s="174" t="s">
        <v>43</v>
      </c>
      <c r="Z84" s="180" t="s">
        <v>43</v>
      </c>
      <c r="AA84" s="169" t="s">
        <v>43</v>
      </c>
      <c r="AB84" s="20" t="s">
        <v>43</v>
      </c>
      <c r="AC84" s="183" t="s">
        <v>43</v>
      </c>
      <c r="AD84" s="107"/>
      <c r="AE84" s="107"/>
      <c r="AF84" s="107"/>
      <c r="AG84" s="107"/>
      <c r="AH84" s="23"/>
      <c r="AI84" s="23"/>
      <c r="AJ84" s="23"/>
      <c r="AK84" s="23"/>
      <c r="AL84" s="23"/>
      <c r="AM84" s="23"/>
      <c r="AN84" s="109"/>
      <c r="AO84" s="109"/>
      <c r="AP84" s="109"/>
      <c r="AQ84" s="109"/>
      <c r="AR84" s="23"/>
      <c r="AS84" s="23"/>
      <c r="AT84" s="23"/>
      <c r="AU84" s="23"/>
    </row>
    <row r="85" spans="1:47" s="1" customFormat="1" ht="13.5" thickBot="1">
      <c r="A85" s="239"/>
      <c r="B85" s="242"/>
      <c r="C85" s="45" t="s">
        <v>3</v>
      </c>
      <c r="D85" s="188">
        <f>D81+D82-D83-T85</f>
        <v>-4.656612873077393E-10</v>
      </c>
      <c r="E85" s="191">
        <f>E81+E82-E83-U85</f>
        <v>0</v>
      </c>
      <c r="F85" s="188">
        <f>F81+F82-F83</f>
        <v>0</v>
      </c>
      <c r="G85" s="193">
        <f>G81+G82-G83</f>
        <v>0</v>
      </c>
      <c r="H85" s="53" t="s">
        <v>43</v>
      </c>
      <c r="I85" s="198">
        <f>I81+I82-I83</f>
        <v>0</v>
      </c>
      <c r="J85" s="197">
        <f>J81+J82-J83</f>
        <v>0</v>
      </c>
      <c r="K85" s="200">
        <f aca="true" t="shared" si="24" ref="K85:P85">K81+K82-K83</f>
        <v>0</v>
      </c>
      <c r="L85" s="204">
        <f t="shared" si="24"/>
        <v>0</v>
      </c>
      <c r="M85" s="206">
        <f t="shared" si="24"/>
        <v>0</v>
      </c>
      <c r="N85" s="191">
        <f t="shared" si="24"/>
        <v>0</v>
      </c>
      <c r="O85" s="188">
        <f t="shared" si="24"/>
        <v>0</v>
      </c>
      <c r="P85" s="191">
        <f t="shared" si="24"/>
        <v>0</v>
      </c>
      <c r="Q85" s="211">
        <f>D85+E85+F85+G85+I85+J85+K85+L85+M85+N85+O85+P85</f>
        <v>-4.656612873077393E-10</v>
      </c>
      <c r="R85" s="167" t="s">
        <v>43</v>
      </c>
      <c r="S85" s="213">
        <f>D85+F85+I85+K85+M85+O85</f>
        <v>-4.656612873077393E-10</v>
      </c>
      <c r="T85" s="156"/>
      <c r="U85" s="156"/>
      <c r="V85" s="211">
        <f>Q85</f>
        <v>-4.656612873077393E-10</v>
      </c>
      <c r="W85" s="213">
        <f>S85</f>
        <v>-4.656612873077393E-10</v>
      </c>
      <c r="X85" s="175"/>
      <c r="Y85" s="176"/>
      <c r="Z85" s="181"/>
      <c r="AA85" s="175"/>
      <c r="AB85" s="211">
        <f>V85+Z85+AA85</f>
        <v>-4.656612873077393E-10</v>
      </c>
      <c r="AC85" s="215">
        <f>W85+Z85+AA85</f>
        <v>-4.656612873077393E-10</v>
      </c>
      <c r="AD85" s="92"/>
      <c r="AE85" s="92"/>
      <c r="AF85" s="92"/>
      <c r="AG85" s="92"/>
      <c r="AH85" s="110"/>
      <c r="AI85" s="110"/>
      <c r="AJ85" s="110"/>
      <c r="AK85" s="110"/>
      <c r="AL85" s="110"/>
      <c r="AM85" s="110"/>
      <c r="AN85" s="112"/>
      <c r="AO85" s="112"/>
      <c r="AP85" s="112"/>
      <c r="AQ85" s="112"/>
      <c r="AR85" s="110"/>
      <c r="AS85" s="110"/>
      <c r="AT85" s="110"/>
      <c r="AU85" s="110"/>
    </row>
    <row r="86" spans="1:47" ht="12.75">
      <c r="A86" s="237">
        <v>2033</v>
      </c>
      <c r="B86" s="240"/>
      <c r="C86" s="46" t="s">
        <v>7</v>
      </c>
      <c r="D86" s="141"/>
      <c r="E86" s="142"/>
      <c r="F86" s="141"/>
      <c r="G86" s="142"/>
      <c r="H86" s="143"/>
      <c r="I86" s="144"/>
      <c r="J86" s="145"/>
      <c r="K86" s="146"/>
      <c r="L86" s="147"/>
      <c r="M86" s="148"/>
      <c r="N86" s="142"/>
      <c r="O86" s="141"/>
      <c r="P86" s="142"/>
      <c r="Q86" s="208">
        <f>D86+E86+F86+G86+I86+J86+K86+L86+M86+N86+O86+P86</f>
        <v>0</v>
      </c>
      <c r="R86" s="164" t="s">
        <v>43</v>
      </c>
      <c r="S86" s="210">
        <f>D86+F86+I86+K86+M86+O86</f>
        <v>0</v>
      </c>
      <c r="T86" s="21" t="s">
        <v>43</v>
      </c>
      <c r="U86" s="21" t="s">
        <v>43</v>
      </c>
      <c r="V86" s="168" t="s">
        <v>43</v>
      </c>
      <c r="W86" s="164" t="s">
        <v>43</v>
      </c>
      <c r="X86" s="164" t="s">
        <v>43</v>
      </c>
      <c r="Y86" s="172" t="s">
        <v>43</v>
      </c>
      <c r="Z86" s="177" t="s">
        <v>43</v>
      </c>
      <c r="AA86" s="178" t="s">
        <v>43</v>
      </c>
      <c r="AB86" s="21" t="s">
        <v>43</v>
      </c>
      <c r="AC86" s="182" t="s">
        <v>43</v>
      </c>
      <c r="AD86" s="103"/>
      <c r="AE86" s="103"/>
      <c r="AF86" s="103"/>
      <c r="AG86" s="103"/>
      <c r="AH86" s="23"/>
      <c r="AI86" s="23"/>
      <c r="AJ86" s="23"/>
      <c r="AK86" s="23"/>
      <c r="AL86" s="23"/>
      <c r="AM86" s="23"/>
      <c r="AN86" s="109"/>
      <c r="AO86" s="109"/>
      <c r="AP86" s="109"/>
      <c r="AQ86" s="109"/>
      <c r="AR86" s="23"/>
      <c r="AS86" s="23"/>
      <c r="AT86" s="23"/>
      <c r="AU86" s="23"/>
    </row>
    <row r="87" spans="1:47" ht="12.75">
      <c r="A87" s="238"/>
      <c r="B87" s="241"/>
      <c r="C87" s="47" t="s">
        <v>4</v>
      </c>
      <c r="D87" s="149"/>
      <c r="E87" s="150"/>
      <c r="F87" s="149"/>
      <c r="G87" s="150"/>
      <c r="H87" s="151"/>
      <c r="I87" s="152"/>
      <c r="J87" s="122"/>
      <c r="K87" s="153"/>
      <c r="L87" s="124"/>
      <c r="M87" s="125"/>
      <c r="N87" s="150"/>
      <c r="O87" s="149"/>
      <c r="P87" s="150"/>
      <c r="Q87" s="209">
        <f>D87+E87+F87+G87+I87+J87+K87+L87+M87+N87+O87+P87</f>
        <v>0</v>
      </c>
      <c r="R87" s="165"/>
      <c r="S87" s="209">
        <f t="shared" si="10"/>
        <v>0</v>
      </c>
      <c r="T87" s="20" t="s">
        <v>43</v>
      </c>
      <c r="U87" s="20" t="s">
        <v>43</v>
      </c>
      <c r="V87" s="20" t="s">
        <v>43</v>
      </c>
      <c r="W87" s="169" t="s">
        <v>43</v>
      </c>
      <c r="X87" s="169" t="s">
        <v>43</v>
      </c>
      <c r="Y87" s="173" t="s">
        <v>43</v>
      </c>
      <c r="Z87" s="179" t="s">
        <v>43</v>
      </c>
      <c r="AA87" s="169" t="s">
        <v>43</v>
      </c>
      <c r="AB87" s="20" t="s">
        <v>43</v>
      </c>
      <c r="AC87" s="183" t="s">
        <v>43</v>
      </c>
      <c r="AD87" s="39"/>
      <c r="AE87" s="39"/>
      <c r="AF87" s="39"/>
      <c r="AG87" s="39"/>
      <c r="AH87" s="23"/>
      <c r="AI87" s="23"/>
      <c r="AJ87" s="23"/>
      <c r="AK87" s="23"/>
      <c r="AL87" s="23"/>
      <c r="AM87" s="23"/>
      <c r="AN87" s="109"/>
      <c r="AO87" s="109"/>
      <c r="AP87" s="109"/>
      <c r="AQ87" s="109"/>
      <c r="AR87" s="23"/>
      <c r="AS87" s="23"/>
      <c r="AT87" s="23"/>
      <c r="AU87" s="23"/>
    </row>
    <row r="88" spans="1:47" ht="12.75">
      <c r="A88" s="238"/>
      <c r="B88" s="241"/>
      <c r="C88" s="44" t="s">
        <v>5</v>
      </c>
      <c r="D88" s="129"/>
      <c r="E88" s="128"/>
      <c r="F88" s="129"/>
      <c r="G88" s="128"/>
      <c r="H88" s="130"/>
      <c r="I88" s="131"/>
      <c r="J88" s="132"/>
      <c r="K88" s="154"/>
      <c r="L88" s="132"/>
      <c r="M88" s="135"/>
      <c r="N88" s="128"/>
      <c r="O88" s="129"/>
      <c r="P88" s="128"/>
      <c r="Q88" s="210">
        <f>D88+E88+F88+G88+I88+J88+K88+L88+M88+N88+O88+P88+H88</f>
        <v>0</v>
      </c>
      <c r="R88" s="166"/>
      <c r="S88" s="209">
        <f t="shared" si="10"/>
        <v>0</v>
      </c>
      <c r="T88" s="20" t="s">
        <v>43</v>
      </c>
      <c r="U88" s="20" t="s">
        <v>43</v>
      </c>
      <c r="V88" s="170" t="s">
        <v>43</v>
      </c>
      <c r="W88" s="171" t="s">
        <v>43</v>
      </c>
      <c r="X88" s="171" t="s">
        <v>43</v>
      </c>
      <c r="Y88" s="174" t="s">
        <v>43</v>
      </c>
      <c r="Z88" s="180" t="s">
        <v>43</v>
      </c>
      <c r="AA88" s="169" t="s">
        <v>43</v>
      </c>
      <c r="AB88" s="20" t="s">
        <v>43</v>
      </c>
      <c r="AC88" s="183" t="s">
        <v>43</v>
      </c>
      <c r="AD88" s="107"/>
      <c r="AE88" s="107"/>
      <c r="AF88" s="107"/>
      <c r="AG88" s="107"/>
      <c r="AH88" s="23"/>
      <c r="AI88" s="23"/>
      <c r="AJ88" s="23"/>
      <c r="AK88" s="23"/>
      <c r="AL88" s="23"/>
      <c r="AM88" s="23"/>
      <c r="AN88" s="109"/>
      <c r="AO88" s="109"/>
      <c r="AP88" s="109"/>
      <c r="AQ88" s="109"/>
      <c r="AR88" s="23"/>
      <c r="AS88" s="23"/>
      <c r="AT88" s="23"/>
      <c r="AU88" s="23"/>
    </row>
    <row r="89" spans="1:47" s="1" customFormat="1" ht="13.5" thickBot="1">
      <c r="A89" s="239"/>
      <c r="B89" s="242"/>
      <c r="C89" s="45" t="s">
        <v>3</v>
      </c>
      <c r="D89" s="188">
        <f>D85+D86-D87-T89</f>
        <v>-4.656612873077393E-10</v>
      </c>
      <c r="E89" s="191">
        <f>E85+E86-E87-U89</f>
        <v>0</v>
      </c>
      <c r="F89" s="188">
        <f>F85+F86-F87</f>
        <v>0</v>
      </c>
      <c r="G89" s="193">
        <f>G85+G86-G87</f>
        <v>0</v>
      </c>
      <c r="H89" s="53" t="s">
        <v>43</v>
      </c>
      <c r="I89" s="198">
        <f>I85+I86-I87</f>
        <v>0</v>
      </c>
      <c r="J89" s="197">
        <f>J85+J86-J87</f>
        <v>0</v>
      </c>
      <c r="K89" s="200">
        <f aca="true" t="shared" si="25" ref="K89:P89">K85+K86-K87</f>
        <v>0</v>
      </c>
      <c r="L89" s="204">
        <f t="shared" si="25"/>
        <v>0</v>
      </c>
      <c r="M89" s="206">
        <f t="shared" si="25"/>
        <v>0</v>
      </c>
      <c r="N89" s="191">
        <f t="shared" si="25"/>
        <v>0</v>
      </c>
      <c r="O89" s="188">
        <f t="shared" si="25"/>
        <v>0</v>
      </c>
      <c r="P89" s="191">
        <f t="shared" si="25"/>
        <v>0</v>
      </c>
      <c r="Q89" s="211">
        <f>D89+E89+F89+G89+I89+J89+K89+L89+M89+N89+O89+P89</f>
        <v>-4.656612873077393E-10</v>
      </c>
      <c r="R89" s="167" t="s">
        <v>43</v>
      </c>
      <c r="S89" s="213">
        <f>D89+F89+I89+K89+M89+O89</f>
        <v>-4.656612873077393E-10</v>
      </c>
      <c r="T89" s="156"/>
      <c r="U89" s="156"/>
      <c r="V89" s="211">
        <f>Q89</f>
        <v>-4.656612873077393E-10</v>
      </c>
      <c r="W89" s="213">
        <f>S89</f>
        <v>-4.656612873077393E-10</v>
      </c>
      <c r="X89" s="175"/>
      <c r="Y89" s="176"/>
      <c r="Z89" s="181"/>
      <c r="AA89" s="175"/>
      <c r="AB89" s="211">
        <f>V89+Z89+AA89</f>
        <v>-4.656612873077393E-10</v>
      </c>
      <c r="AC89" s="215">
        <f>W89+Z89+AA89</f>
        <v>-4.656612873077393E-10</v>
      </c>
      <c r="AD89" s="92"/>
      <c r="AE89" s="92"/>
      <c r="AF89" s="92"/>
      <c r="AG89" s="92"/>
      <c r="AH89" s="110"/>
      <c r="AI89" s="110"/>
      <c r="AJ89" s="110"/>
      <c r="AK89" s="110"/>
      <c r="AL89" s="110"/>
      <c r="AM89" s="110"/>
      <c r="AN89" s="112"/>
      <c r="AO89" s="112"/>
      <c r="AP89" s="112"/>
      <c r="AQ89" s="112"/>
      <c r="AR89" s="110"/>
      <c r="AS89" s="110"/>
      <c r="AT89" s="110"/>
      <c r="AU89" s="110"/>
    </row>
    <row r="90" spans="1:47" ht="12.75">
      <c r="A90" s="237">
        <v>2034</v>
      </c>
      <c r="B90" s="240"/>
      <c r="C90" s="46" t="s">
        <v>7</v>
      </c>
      <c r="D90" s="141"/>
      <c r="E90" s="142"/>
      <c r="F90" s="141"/>
      <c r="G90" s="142"/>
      <c r="H90" s="143"/>
      <c r="I90" s="144"/>
      <c r="J90" s="145"/>
      <c r="K90" s="146"/>
      <c r="L90" s="147"/>
      <c r="M90" s="148"/>
      <c r="N90" s="142"/>
      <c r="O90" s="141"/>
      <c r="P90" s="142"/>
      <c r="Q90" s="208">
        <f>D90+E90+F90+G90+I90+J90+K90+L90+M90+N90+O90+P90</f>
        <v>0</v>
      </c>
      <c r="R90" s="164" t="s">
        <v>43</v>
      </c>
      <c r="S90" s="210">
        <f>D90+F90+I90+K90+M90+O90</f>
        <v>0</v>
      </c>
      <c r="T90" s="21" t="s">
        <v>43</v>
      </c>
      <c r="U90" s="21" t="s">
        <v>43</v>
      </c>
      <c r="V90" s="168" t="s">
        <v>43</v>
      </c>
      <c r="W90" s="164" t="s">
        <v>43</v>
      </c>
      <c r="X90" s="164" t="s">
        <v>43</v>
      </c>
      <c r="Y90" s="172" t="s">
        <v>43</v>
      </c>
      <c r="Z90" s="177" t="s">
        <v>43</v>
      </c>
      <c r="AA90" s="178" t="s">
        <v>43</v>
      </c>
      <c r="AB90" s="21" t="s">
        <v>43</v>
      </c>
      <c r="AC90" s="182" t="s">
        <v>43</v>
      </c>
      <c r="AD90" s="103"/>
      <c r="AE90" s="103"/>
      <c r="AF90" s="103"/>
      <c r="AG90" s="103"/>
      <c r="AH90" s="23"/>
      <c r="AI90" s="23"/>
      <c r="AJ90" s="23"/>
      <c r="AK90" s="23"/>
      <c r="AL90" s="23"/>
      <c r="AM90" s="23"/>
      <c r="AN90" s="109"/>
      <c r="AO90" s="109"/>
      <c r="AP90" s="109"/>
      <c r="AQ90" s="109"/>
      <c r="AR90" s="23"/>
      <c r="AS90" s="23"/>
      <c r="AT90" s="23"/>
      <c r="AU90" s="23"/>
    </row>
    <row r="91" spans="1:47" ht="12.75">
      <c r="A91" s="238"/>
      <c r="B91" s="241"/>
      <c r="C91" s="47" t="s">
        <v>4</v>
      </c>
      <c r="D91" s="149"/>
      <c r="E91" s="150"/>
      <c r="F91" s="149"/>
      <c r="G91" s="150"/>
      <c r="H91" s="151"/>
      <c r="I91" s="152"/>
      <c r="J91" s="122"/>
      <c r="K91" s="153"/>
      <c r="L91" s="124"/>
      <c r="M91" s="125"/>
      <c r="N91" s="150"/>
      <c r="O91" s="149"/>
      <c r="P91" s="150"/>
      <c r="Q91" s="209">
        <f>D91+E91+F91+G91+I91+J91+K91+L91+M91+N91+O91+P91</f>
        <v>0</v>
      </c>
      <c r="R91" s="165"/>
      <c r="S91" s="209">
        <f t="shared" si="10"/>
        <v>0</v>
      </c>
      <c r="T91" s="20" t="s">
        <v>43</v>
      </c>
      <c r="U91" s="20" t="s">
        <v>43</v>
      </c>
      <c r="V91" s="20" t="s">
        <v>43</v>
      </c>
      <c r="W91" s="169" t="s">
        <v>43</v>
      </c>
      <c r="X91" s="169" t="s">
        <v>43</v>
      </c>
      <c r="Y91" s="173" t="s">
        <v>43</v>
      </c>
      <c r="Z91" s="179" t="s">
        <v>43</v>
      </c>
      <c r="AA91" s="169" t="s">
        <v>43</v>
      </c>
      <c r="AB91" s="20" t="s">
        <v>43</v>
      </c>
      <c r="AC91" s="183" t="s">
        <v>43</v>
      </c>
      <c r="AD91" s="39"/>
      <c r="AE91" s="39"/>
      <c r="AF91" s="39"/>
      <c r="AG91" s="39"/>
      <c r="AH91" s="23"/>
      <c r="AI91" s="23"/>
      <c r="AJ91" s="23"/>
      <c r="AK91" s="23"/>
      <c r="AL91" s="23"/>
      <c r="AM91" s="23"/>
      <c r="AN91" s="109"/>
      <c r="AO91" s="109"/>
      <c r="AP91" s="109"/>
      <c r="AQ91" s="109"/>
      <c r="AR91" s="23"/>
      <c r="AS91" s="23"/>
      <c r="AT91" s="23"/>
      <c r="AU91" s="23"/>
    </row>
    <row r="92" spans="1:47" ht="12.75">
      <c r="A92" s="238"/>
      <c r="B92" s="241"/>
      <c r="C92" s="44" t="s">
        <v>5</v>
      </c>
      <c r="D92" s="129"/>
      <c r="E92" s="128"/>
      <c r="F92" s="129"/>
      <c r="G92" s="128"/>
      <c r="H92" s="130"/>
      <c r="I92" s="131"/>
      <c r="J92" s="132"/>
      <c r="K92" s="154"/>
      <c r="L92" s="132"/>
      <c r="M92" s="135"/>
      <c r="N92" s="128"/>
      <c r="O92" s="129"/>
      <c r="P92" s="128"/>
      <c r="Q92" s="210">
        <f>D92+E92+F92+G92+I92+J92+K92+L92+M92+N92+O92+P92+H92</f>
        <v>0</v>
      </c>
      <c r="R92" s="166"/>
      <c r="S92" s="209">
        <f t="shared" si="10"/>
        <v>0</v>
      </c>
      <c r="T92" s="20" t="s">
        <v>43</v>
      </c>
      <c r="U92" s="20" t="s">
        <v>43</v>
      </c>
      <c r="V92" s="170" t="s">
        <v>43</v>
      </c>
      <c r="W92" s="171" t="s">
        <v>43</v>
      </c>
      <c r="X92" s="171" t="s">
        <v>43</v>
      </c>
      <c r="Y92" s="174" t="s">
        <v>43</v>
      </c>
      <c r="Z92" s="180" t="s">
        <v>43</v>
      </c>
      <c r="AA92" s="169" t="s">
        <v>43</v>
      </c>
      <c r="AB92" s="20" t="s">
        <v>43</v>
      </c>
      <c r="AC92" s="183" t="s">
        <v>43</v>
      </c>
      <c r="AD92" s="107"/>
      <c r="AE92" s="107"/>
      <c r="AF92" s="107"/>
      <c r="AG92" s="107"/>
      <c r="AH92" s="23"/>
      <c r="AI92" s="23"/>
      <c r="AJ92" s="23"/>
      <c r="AK92" s="23"/>
      <c r="AL92" s="23"/>
      <c r="AM92" s="23"/>
      <c r="AN92" s="109"/>
      <c r="AO92" s="109"/>
      <c r="AP92" s="109"/>
      <c r="AQ92" s="109"/>
      <c r="AR92" s="23"/>
      <c r="AS92" s="23"/>
      <c r="AT92" s="23"/>
      <c r="AU92" s="23"/>
    </row>
    <row r="93" spans="1:47" s="1" customFormat="1" ht="13.5" thickBot="1">
      <c r="A93" s="239"/>
      <c r="B93" s="242"/>
      <c r="C93" s="45" t="s">
        <v>3</v>
      </c>
      <c r="D93" s="188">
        <f>D89+D90-D91-T93</f>
        <v>-4.656612873077393E-10</v>
      </c>
      <c r="E93" s="191">
        <f>E89+E90-E91-U93</f>
        <v>0</v>
      </c>
      <c r="F93" s="188">
        <f>F89+F90-F91</f>
        <v>0</v>
      </c>
      <c r="G93" s="193">
        <f>G89+G90-G91</f>
        <v>0</v>
      </c>
      <c r="H93" s="53" t="s">
        <v>43</v>
      </c>
      <c r="I93" s="198">
        <f>I89+I90-I91</f>
        <v>0</v>
      </c>
      <c r="J93" s="197">
        <f>J89+J90-J91</f>
        <v>0</v>
      </c>
      <c r="K93" s="200">
        <f aca="true" t="shared" si="26" ref="K93:P93">K89+K90-K91</f>
        <v>0</v>
      </c>
      <c r="L93" s="204">
        <f t="shared" si="26"/>
        <v>0</v>
      </c>
      <c r="M93" s="206">
        <f t="shared" si="26"/>
        <v>0</v>
      </c>
      <c r="N93" s="191">
        <f t="shared" si="26"/>
        <v>0</v>
      </c>
      <c r="O93" s="188">
        <f t="shared" si="26"/>
        <v>0</v>
      </c>
      <c r="P93" s="191">
        <f t="shared" si="26"/>
        <v>0</v>
      </c>
      <c r="Q93" s="211">
        <f>D93+E93+F93+G93+I93+J93+K93+L93+M93+N93+O93+P93</f>
        <v>-4.656612873077393E-10</v>
      </c>
      <c r="R93" s="167" t="s">
        <v>43</v>
      </c>
      <c r="S93" s="213">
        <f>D93+F93+I93+K93+M93+O93</f>
        <v>-4.656612873077393E-10</v>
      </c>
      <c r="T93" s="156"/>
      <c r="U93" s="156"/>
      <c r="V93" s="211">
        <f>Q93</f>
        <v>-4.656612873077393E-10</v>
      </c>
      <c r="W93" s="213">
        <f>S93</f>
        <v>-4.656612873077393E-10</v>
      </c>
      <c r="X93" s="175"/>
      <c r="Y93" s="176"/>
      <c r="Z93" s="181"/>
      <c r="AA93" s="175"/>
      <c r="AB93" s="211">
        <f>V93+Z93+AA93</f>
        <v>-4.656612873077393E-10</v>
      </c>
      <c r="AC93" s="215">
        <f>W93+Z93+AA93</f>
        <v>-4.656612873077393E-10</v>
      </c>
      <c r="AD93" s="92"/>
      <c r="AE93" s="92"/>
      <c r="AF93" s="92"/>
      <c r="AG93" s="92"/>
      <c r="AH93" s="110"/>
      <c r="AI93" s="110"/>
      <c r="AJ93" s="110"/>
      <c r="AK93" s="110"/>
      <c r="AL93" s="110"/>
      <c r="AM93" s="110"/>
      <c r="AN93" s="112"/>
      <c r="AO93" s="112"/>
      <c r="AP93" s="112"/>
      <c r="AQ93" s="112"/>
      <c r="AR93" s="110"/>
      <c r="AS93" s="110"/>
      <c r="AT93" s="110"/>
      <c r="AU93" s="110"/>
    </row>
    <row r="94" spans="1:47" ht="12.75">
      <c r="A94" s="237">
        <v>2035</v>
      </c>
      <c r="B94" s="240"/>
      <c r="C94" s="46" t="s">
        <v>7</v>
      </c>
      <c r="D94" s="141"/>
      <c r="E94" s="142"/>
      <c r="F94" s="141"/>
      <c r="G94" s="142"/>
      <c r="H94" s="143"/>
      <c r="I94" s="144"/>
      <c r="J94" s="145"/>
      <c r="K94" s="146"/>
      <c r="L94" s="147"/>
      <c r="M94" s="148"/>
      <c r="N94" s="142"/>
      <c r="O94" s="141"/>
      <c r="P94" s="142"/>
      <c r="Q94" s="208">
        <f>D94+E94+F94+G94+I94+J94+K94+L94+M94+N94+O94+P94</f>
        <v>0</v>
      </c>
      <c r="R94" s="164" t="s">
        <v>43</v>
      </c>
      <c r="S94" s="210">
        <f>D94+F94+I94+K94+M94+O94</f>
        <v>0</v>
      </c>
      <c r="T94" s="21" t="s">
        <v>43</v>
      </c>
      <c r="U94" s="21" t="s">
        <v>43</v>
      </c>
      <c r="V94" s="168" t="s">
        <v>43</v>
      </c>
      <c r="W94" s="164" t="s">
        <v>43</v>
      </c>
      <c r="X94" s="164" t="s">
        <v>43</v>
      </c>
      <c r="Y94" s="172" t="s">
        <v>43</v>
      </c>
      <c r="Z94" s="177" t="s">
        <v>43</v>
      </c>
      <c r="AA94" s="178" t="s">
        <v>43</v>
      </c>
      <c r="AB94" s="21" t="s">
        <v>43</v>
      </c>
      <c r="AC94" s="182" t="s">
        <v>43</v>
      </c>
      <c r="AD94" s="103"/>
      <c r="AE94" s="103"/>
      <c r="AF94" s="103"/>
      <c r="AG94" s="103"/>
      <c r="AH94" s="23"/>
      <c r="AI94" s="23"/>
      <c r="AJ94" s="23"/>
      <c r="AK94" s="23"/>
      <c r="AL94" s="23"/>
      <c r="AM94" s="23"/>
      <c r="AN94" s="109"/>
      <c r="AO94" s="109"/>
      <c r="AP94" s="109"/>
      <c r="AQ94" s="109"/>
      <c r="AR94" s="23"/>
      <c r="AS94" s="23"/>
      <c r="AT94" s="23"/>
      <c r="AU94" s="23"/>
    </row>
    <row r="95" spans="1:47" ht="12.75">
      <c r="A95" s="238"/>
      <c r="B95" s="241"/>
      <c r="C95" s="47" t="s">
        <v>4</v>
      </c>
      <c r="D95" s="149"/>
      <c r="E95" s="150"/>
      <c r="F95" s="149"/>
      <c r="G95" s="150"/>
      <c r="H95" s="151"/>
      <c r="I95" s="152"/>
      <c r="J95" s="122"/>
      <c r="K95" s="153"/>
      <c r="L95" s="124"/>
      <c r="M95" s="125"/>
      <c r="N95" s="150"/>
      <c r="O95" s="149"/>
      <c r="P95" s="150"/>
      <c r="Q95" s="209">
        <f>D95+E95+F95+G95+I95+J95+K95+L95+M95+N95+O95+P95</f>
        <v>0</v>
      </c>
      <c r="R95" s="165"/>
      <c r="S95" s="209">
        <f aca="true" t="shared" si="27" ref="S95:S104">D95+F95+I95+K95+M95+O95-R95</f>
        <v>0</v>
      </c>
      <c r="T95" s="20" t="s">
        <v>43</v>
      </c>
      <c r="U95" s="20" t="s">
        <v>43</v>
      </c>
      <c r="V95" s="20" t="s">
        <v>43</v>
      </c>
      <c r="W95" s="169" t="s">
        <v>43</v>
      </c>
      <c r="X95" s="169" t="s">
        <v>43</v>
      </c>
      <c r="Y95" s="173" t="s">
        <v>43</v>
      </c>
      <c r="Z95" s="179" t="s">
        <v>43</v>
      </c>
      <c r="AA95" s="169" t="s">
        <v>43</v>
      </c>
      <c r="AB95" s="20" t="s">
        <v>43</v>
      </c>
      <c r="AC95" s="183" t="s">
        <v>43</v>
      </c>
      <c r="AD95" s="39"/>
      <c r="AE95" s="39"/>
      <c r="AF95" s="39"/>
      <c r="AG95" s="39"/>
      <c r="AH95" s="23"/>
      <c r="AI95" s="23"/>
      <c r="AJ95" s="23"/>
      <c r="AK95" s="23"/>
      <c r="AL95" s="23"/>
      <c r="AM95" s="23"/>
      <c r="AN95" s="109"/>
      <c r="AO95" s="109"/>
      <c r="AP95" s="109"/>
      <c r="AQ95" s="109"/>
      <c r="AR95" s="23"/>
      <c r="AS95" s="23"/>
      <c r="AT95" s="23"/>
      <c r="AU95" s="23"/>
    </row>
    <row r="96" spans="1:47" ht="12.75">
      <c r="A96" s="238"/>
      <c r="B96" s="241"/>
      <c r="C96" s="44" t="s">
        <v>5</v>
      </c>
      <c r="D96" s="129"/>
      <c r="E96" s="128"/>
      <c r="F96" s="129"/>
      <c r="G96" s="128"/>
      <c r="H96" s="130"/>
      <c r="I96" s="131"/>
      <c r="J96" s="132"/>
      <c r="K96" s="154"/>
      <c r="L96" s="132"/>
      <c r="M96" s="135"/>
      <c r="N96" s="128"/>
      <c r="O96" s="129"/>
      <c r="P96" s="128"/>
      <c r="Q96" s="210">
        <f>D96+E96+F96+G96+I96+J96+K96+L96+M96+N96+O96+P96+H96</f>
        <v>0</v>
      </c>
      <c r="R96" s="166"/>
      <c r="S96" s="209">
        <f t="shared" si="27"/>
        <v>0</v>
      </c>
      <c r="T96" s="20" t="s">
        <v>43</v>
      </c>
      <c r="U96" s="20" t="s">
        <v>43</v>
      </c>
      <c r="V96" s="170" t="s">
        <v>43</v>
      </c>
      <c r="W96" s="171" t="s">
        <v>43</v>
      </c>
      <c r="X96" s="171" t="s">
        <v>43</v>
      </c>
      <c r="Y96" s="174" t="s">
        <v>43</v>
      </c>
      <c r="Z96" s="180" t="s">
        <v>43</v>
      </c>
      <c r="AA96" s="169" t="s">
        <v>43</v>
      </c>
      <c r="AB96" s="20" t="s">
        <v>43</v>
      </c>
      <c r="AC96" s="183" t="s">
        <v>43</v>
      </c>
      <c r="AD96" s="107"/>
      <c r="AE96" s="107"/>
      <c r="AF96" s="107"/>
      <c r="AG96" s="107"/>
      <c r="AH96" s="23"/>
      <c r="AI96" s="23"/>
      <c r="AJ96" s="23"/>
      <c r="AK96" s="23"/>
      <c r="AL96" s="23"/>
      <c r="AM96" s="23"/>
      <c r="AN96" s="109"/>
      <c r="AO96" s="109"/>
      <c r="AP96" s="109"/>
      <c r="AQ96" s="109"/>
      <c r="AR96" s="23"/>
      <c r="AS96" s="23"/>
      <c r="AT96" s="23"/>
      <c r="AU96" s="23"/>
    </row>
    <row r="97" spans="1:47" s="1" customFormat="1" ht="13.5" thickBot="1">
      <c r="A97" s="239"/>
      <c r="B97" s="242"/>
      <c r="C97" s="45" t="s">
        <v>3</v>
      </c>
      <c r="D97" s="188">
        <f>D93+D94-D95-T97</f>
        <v>-4.656612873077393E-10</v>
      </c>
      <c r="E97" s="191">
        <f>E93+E94-E95-U97</f>
        <v>0</v>
      </c>
      <c r="F97" s="188">
        <f>F93+F94-F95</f>
        <v>0</v>
      </c>
      <c r="G97" s="193">
        <f>G93+G94-G95</f>
        <v>0</v>
      </c>
      <c r="H97" s="53" t="s">
        <v>43</v>
      </c>
      <c r="I97" s="198">
        <f>I93+I94-I95</f>
        <v>0</v>
      </c>
      <c r="J97" s="197">
        <f>J93+J94-J95</f>
        <v>0</v>
      </c>
      <c r="K97" s="200">
        <f aca="true" t="shared" si="28" ref="K97:P97">K93+K94-K95</f>
        <v>0</v>
      </c>
      <c r="L97" s="204">
        <f t="shared" si="28"/>
        <v>0</v>
      </c>
      <c r="M97" s="206">
        <f t="shared" si="28"/>
        <v>0</v>
      </c>
      <c r="N97" s="191">
        <f t="shared" si="28"/>
        <v>0</v>
      </c>
      <c r="O97" s="188">
        <f t="shared" si="28"/>
        <v>0</v>
      </c>
      <c r="P97" s="191">
        <f t="shared" si="28"/>
        <v>0</v>
      </c>
      <c r="Q97" s="211">
        <f>D97+E97+F97+G97+I97+J97+K97+L97+M97+N97+O97+P97</f>
        <v>-4.656612873077393E-10</v>
      </c>
      <c r="R97" s="167" t="s">
        <v>43</v>
      </c>
      <c r="S97" s="213">
        <f>D97+F97+I97+K97+M97+O97</f>
        <v>-4.656612873077393E-10</v>
      </c>
      <c r="T97" s="156"/>
      <c r="U97" s="156"/>
      <c r="V97" s="211">
        <f>Q97</f>
        <v>-4.656612873077393E-10</v>
      </c>
      <c r="W97" s="213">
        <f>S97</f>
        <v>-4.656612873077393E-10</v>
      </c>
      <c r="X97" s="175"/>
      <c r="Y97" s="176"/>
      <c r="Z97" s="181"/>
      <c r="AA97" s="175"/>
      <c r="AB97" s="211">
        <f>V97+Z97+AA97</f>
        <v>-4.656612873077393E-10</v>
      </c>
      <c r="AC97" s="215">
        <f>W97+Z97+AA97</f>
        <v>-4.656612873077393E-10</v>
      </c>
      <c r="AD97" s="92"/>
      <c r="AE97" s="92"/>
      <c r="AF97" s="92"/>
      <c r="AG97" s="92"/>
      <c r="AH97" s="110"/>
      <c r="AI97" s="110"/>
      <c r="AJ97" s="110"/>
      <c r="AK97" s="110"/>
      <c r="AL97" s="110"/>
      <c r="AM97" s="110"/>
      <c r="AN97" s="112"/>
      <c r="AO97" s="112"/>
      <c r="AP97" s="112"/>
      <c r="AQ97" s="112"/>
      <c r="AR97" s="110"/>
      <c r="AS97" s="110"/>
      <c r="AT97" s="110"/>
      <c r="AU97" s="110"/>
    </row>
    <row r="98" spans="1:47" ht="12.75">
      <c r="A98" s="237">
        <v>2036</v>
      </c>
      <c r="B98" s="240"/>
      <c r="C98" s="46" t="s">
        <v>7</v>
      </c>
      <c r="D98" s="141"/>
      <c r="E98" s="142"/>
      <c r="F98" s="141"/>
      <c r="G98" s="142"/>
      <c r="H98" s="143"/>
      <c r="I98" s="144"/>
      <c r="J98" s="145"/>
      <c r="K98" s="146"/>
      <c r="L98" s="147"/>
      <c r="M98" s="148"/>
      <c r="N98" s="142"/>
      <c r="O98" s="141"/>
      <c r="P98" s="142"/>
      <c r="Q98" s="208">
        <f>D98+E98+F98+G98+I98+J98+K98+L98+M98+N98+O98+P98</f>
        <v>0</v>
      </c>
      <c r="R98" s="164" t="s">
        <v>43</v>
      </c>
      <c r="S98" s="210">
        <f>D98+F98+I98+K98+M98+O98</f>
        <v>0</v>
      </c>
      <c r="T98" s="21" t="s">
        <v>43</v>
      </c>
      <c r="U98" s="21" t="s">
        <v>43</v>
      </c>
      <c r="V98" s="168" t="s">
        <v>43</v>
      </c>
      <c r="W98" s="164" t="s">
        <v>43</v>
      </c>
      <c r="X98" s="164" t="s">
        <v>43</v>
      </c>
      <c r="Y98" s="172" t="s">
        <v>43</v>
      </c>
      <c r="Z98" s="177" t="s">
        <v>43</v>
      </c>
      <c r="AA98" s="178" t="s">
        <v>43</v>
      </c>
      <c r="AB98" s="21" t="s">
        <v>43</v>
      </c>
      <c r="AC98" s="182" t="s">
        <v>43</v>
      </c>
      <c r="AD98" s="103"/>
      <c r="AE98" s="103"/>
      <c r="AF98" s="103"/>
      <c r="AG98" s="103"/>
      <c r="AH98" s="23"/>
      <c r="AI98" s="23"/>
      <c r="AJ98" s="23"/>
      <c r="AK98" s="23"/>
      <c r="AL98" s="23"/>
      <c r="AM98" s="23"/>
      <c r="AN98" s="109"/>
      <c r="AO98" s="109"/>
      <c r="AP98" s="109"/>
      <c r="AQ98" s="109"/>
      <c r="AR98" s="23"/>
      <c r="AS98" s="23"/>
      <c r="AT98" s="23"/>
      <c r="AU98" s="23"/>
    </row>
    <row r="99" spans="1:47" ht="12.75">
      <c r="A99" s="238"/>
      <c r="B99" s="241"/>
      <c r="C99" s="47" t="s">
        <v>4</v>
      </c>
      <c r="D99" s="149"/>
      <c r="E99" s="150"/>
      <c r="F99" s="149"/>
      <c r="G99" s="150"/>
      <c r="H99" s="151"/>
      <c r="I99" s="152"/>
      <c r="J99" s="122"/>
      <c r="K99" s="153"/>
      <c r="L99" s="124"/>
      <c r="M99" s="125"/>
      <c r="N99" s="150"/>
      <c r="O99" s="149"/>
      <c r="P99" s="150"/>
      <c r="Q99" s="209">
        <f>D99+E99+F99+G99+I99+J99+K99+L99+M99+N99+O99+P99</f>
        <v>0</v>
      </c>
      <c r="R99" s="165"/>
      <c r="S99" s="209">
        <f t="shared" si="27"/>
        <v>0</v>
      </c>
      <c r="T99" s="20" t="s">
        <v>43</v>
      </c>
      <c r="U99" s="20" t="s">
        <v>43</v>
      </c>
      <c r="V99" s="20" t="s">
        <v>43</v>
      </c>
      <c r="W99" s="169" t="s">
        <v>43</v>
      </c>
      <c r="X99" s="169" t="s">
        <v>43</v>
      </c>
      <c r="Y99" s="173" t="s">
        <v>43</v>
      </c>
      <c r="Z99" s="179" t="s">
        <v>43</v>
      </c>
      <c r="AA99" s="169" t="s">
        <v>43</v>
      </c>
      <c r="AB99" s="20" t="s">
        <v>43</v>
      </c>
      <c r="AC99" s="183" t="s">
        <v>43</v>
      </c>
      <c r="AD99" s="39"/>
      <c r="AE99" s="39"/>
      <c r="AF99" s="39"/>
      <c r="AG99" s="39"/>
      <c r="AH99" s="23"/>
      <c r="AI99" s="23"/>
      <c r="AJ99" s="23"/>
      <c r="AK99" s="23"/>
      <c r="AL99" s="23"/>
      <c r="AM99" s="23"/>
      <c r="AN99" s="109"/>
      <c r="AO99" s="109"/>
      <c r="AP99" s="109"/>
      <c r="AQ99" s="109"/>
      <c r="AR99" s="23"/>
      <c r="AS99" s="23"/>
      <c r="AT99" s="23"/>
      <c r="AU99" s="23"/>
    </row>
    <row r="100" spans="1:47" ht="12.75">
      <c r="A100" s="238"/>
      <c r="B100" s="241"/>
      <c r="C100" s="44" t="s">
        <v>5</v>
      </c>
      <c r="D100" s="129"/>
      <c r="E100" s="128"/>
      <c r="F100" s="129"/>
      <c r="G100" s="128"/>
      <c r="H100" s="130"/>
      <c r="I100" s="131"/>
      <c r="J100" s="132"/>
      <c r="K100" s="154"/>
      <c r="L100" s="132"/>
      <c r="M100" s="135"/>
      <c r="N100" s="128"/>
      <c r="O100" s="129"/>
      <c r="P100" s="128"/>
      <c r="Q100" s="210">
        <f>D100+E100+F100+G100+I100+J100+K100+L100+M100+N100+O100+P100+H100</f>
        <v>0</v>
      </c>
      <c r="R100" s="166"/>
      <c r="S100" s="209">
        <f t="shared" si="27"/>
        <v>0</v>
      </c>
      <c r="T100" s="20" t="s">
        <v>43</v>
      </c>
      <c r="U100" s="20" t="s">
        <v>43</v>
      </c>
      <c r="V100" s="170" t="s">
        <v>43</v>
      </c>
      <c r="W100" s="171" t="s">
        <v>43</v>
      </c>
      <c r="X100" s="171" t="s">
        <v>43</v>
      </c>
      <c r="Y100" s="174" t="s">
        <v>43</v>
      </c>
      <c r="Z100" s="180" t="s">
        <v>43</v>
      </c>
      <c r="AA100" s="169" t="s">
        <v>43</v>
      </c>
      <c r="AB100" s="20" t="s">
        <v>43</v>
      </c>
      <c r="AC100" s="183" t="s">
        <v>43</v>
      </c>
      <c r="AD100" s="107"/>
      <c r="AE100" s="107"/>
      <c r="AF100" s="107"/>
      <c r="AG100" s="107"/>
      <c r="AH100" s="23"/>
      <c r="AI100" s="23"/>
      <c r="AJ100" s="23"/>
      <c r="AK100" s="23"/>
      <c r="AL100" s="23"/>
      <c r="AM100" s="23"/>
      <c r="AN100" s="109"/>
      <c r="AO100" s="109"/>
      <c r="AP100" s="109"/>
      <c r="AQ100" s="109"/>
      <c r="AR100" s="23"/>
      <c r="AS100" s="23"/>
      <c r="AT100" s="23"/>
      <c r="AU100" s="23"/>
    </row>
    <row r="101" spans="1:47" s="1" customFormat="1" ht="13.5" thickBot="1">
      <c r="A101" s="239"/>
      <c r="B101" s="242"/>
      <c r="C101" s="45" t="s">
        <v>3</v>
      </c>
      <c r="D101" s="188">
        <f>D97+D98-D99-T101</f>
        <v>-4.656612873077393E-10</v>
      </c>
      <c r="E101" s="191">
        <f>E97+E98-E99-U101</f>
        <v>0</v>
      </c>
      <c r="F101" s="188">
        <f>F97+F98-F99</f>
        <v>0</v>
      </c>
      <c r="G101" s="193">
        <f>G97+G98-G99</f>
        <v>0</v>
      </c>
      <c r="H101" s="53" t="s">
        <v>43</v>
      </c>
      <c r="I101" s="198">
        <f>I97+I98-I99</f>
        <v>0</v>
      </c>
      <c r="J101" s="197">
        <f>J97+J98-J99</f>
        <v>0</v>
      </c>
      <c r="K101" s="200">
        <f aca="true" t="shared" si="29" ref="K101:P101">K97+K98-K99</f>
        <v>0</v>
      </c>
      <c r="L101" s="204">
        <f t="shared" si="29"/>
        <v>0</v>
      </c>
      <c r="M101" s="206">
        <f t="shared" si="29"/>
        <v>0</v>
      </c>
      <c r="N101" s="191">
        <f t="shared" si="29"/>
        <v>0</v>
      </c>
      <c r="O101" s="188">
        <f t="shared" si="29"/>
        <v>0</v>
      </c>
      <c r="P101" s="191">
        <f t="shared" si="29"/>
        <v>0</v>
      </c>
      <c r="Q101" s="211">
        <f>D101+E101+F101+G101+I101+J101+K101+L101+M101+N101+O101+P101</f>
        <v>-4.656612873077393E-10</v>
      </c>
      <c r="R101" s="167" t="s">
        <v>43</v>
      </c>
      <c r="S101" s="213">
        <f>D101+F101+I101+K101+M101+O101</f>
        <v>-4.656612873077393E-10</v>
      </c>
      <c r="T101" s="156"/>
      <c r="U101" s="156"/>
      <c r="V101" s="211">
        <f>Q101</f>
        <v>-4.656612873077393E-10</v>
      </c>
      <c r="W101" s="213">
        <f>S101</f>
        <v>-4.656612873077393E-10</v>
      </c>
      <c r="X101" s="175"/>
      <c r="Y101" s="176"/>
      <c r="Z101" s="181"/>
      <c r="AA101" s="175"/>
      <c r="AB101" s="211">
        <f>V101+Z101+AA101</f>
        <v>-4.656612873077393E-10</v>
      </c>
      <c r="AC101" s="215">
        <f>W101+Z101+AA101</f>
        <v>-4.656612873077393E-10</v>
      </c>
      <c r="AD101" s="92"/>
      <c r="AE101" s="92"/>
      <c r="AF101" s="92"/>
      <c r="AG101" s="92"/>
      <c r="AH101" s="110"/>
      <c r="AI101" s="110"/>
      <c r="AJ101" s="110"/>
      <c r="AK101" s="110"/>
      <c r="AL101" s="110"/>
      <c r="AM101" s="110"/>
      <c r="AN101" s="112"/>
      <c r="AO101" s="112"/>
      <c r="AP101" s="112"/>
      <c r="AQ101" s="112"/>
      <c r="AR101" s="110"/>
      <c r="AS101" s="110"/>
      <c r="AT101" s="110"/>
      <c r="AU101" s="110"/>
    </row>
    <row r="102" spans="1:47" ht="12.75">
      <c r="A102" s="237">
        <v>2037</v>
      </c>
      <c r="B102" s="240"/>
      <c r="C102" s="46" t="s">
        <v>7</v>
      </c>
      <c r="D102" s="141"/>
      <c r="E102" s="142"/>
      <c r="F102" s="141"/>
      <c r="G102" s="142"/>
      <c r="H102" s="143"/>
      <c r="I102" s="144"/>
      <c r="J102" s="145"/>
      <c r="K102" s="146"/>
      <c r="L102" s="147"/>
      <c r="M102" s="148"/>
      <c r="N102" s="142"/>
      <c r="O102" s="141"/>
      <c r="P102" s="142"/>
      <c r="Q102" s="208">
        <f>D102+E102+F102+G102+I102+J102+K102+L102+M102+N102+O102+P102</f>
        <v>0</v>
      </c>
      <c r="R102" s="164" t="s">
        <v>43</v>
      </c>
      <c r="S102" s="210">
        <f>D102+F102+I102+K102+M102+O102</f>
        <v>0</v>
      </c>
      <c r="T102" s="21" t="s">
        <v>43</v>
      </c>
      <c r="U102" s="21" t="s">
        <v>43</v>
      </c>
      <c r="V102" s="168" t="s">
        <v>43</v>
      </c>
      <c r="W102" s="164" t="s">
        <v>43</v>
      </c>
      <c r="X102" s="164" t="s">
        <v>43</v>
      </c>
      <c r="Y102" s="172" t="s">
        <v>43</v>
      </c>
      <c r="Z102" s="177" t="s">
        <v>43</v>
      </c>
      <c r="AA102" s="178" t="s">
        <v>43</v>
      </c>
      <c r="AB102" s="21" t="s">
        <v>43</v>
      </c>
      <c r="AC102" s="182" t="s">
        <v>43</v>
      </c>
      <c r="AD102" s="103"/>
      <c r="AE102" s="103"/>
      <c r="AF102" s="103"/>
      <c r="AG102" s="103"/>
      <c r="AH102" s="23"/>
      <c r="AI102" s="23"/>
      <c r="AJ102" s="23"/>
      <c r="AK102" s="23"/>
      <c r="AL102" s="23"/>
      <c r="AM102" s="23"/>
      <c r="AN102" s="109"/>
      <c r="AO102" s="109"/>
      <c r="AP102" s="109"/>
      <c r="AQ102" s="109"/>
      <c r="AR102" s="23"/>
      <c r="AS102" s="23"/>
      <c r="AT102" s="23"/>
      <c r="AU102" s="23"/>
    </row>
    <row r="103" spans="1:47" ht="12.75">
      <c r="A103" s="238"/>
      <c r="B103" s="241"/>
      <c r="C103" s="47" t="s">
        <v>4</v>
      </c>
      <c r="D103" s="149"/>
      <c r="E103" s="150"/>
      <c r="F103" s="149"/>
      <c r="G103" s="150"/>
      <c r="H103" s="151"/>
      <c r="I103" s="152"/>
      <c r="J103" s="122"/>
      <c r="K103" s="153"/>
      <c r="L103" s="124"/>
      <c r="M103" s="125"/>
      <c r="N103" s="150"/>
      <c r="O103" s="149"/>
      <c r="P103" s="150"/>
      <c r="Q103" s="209">
        <f>D103+E103+F103+G103+I103+J103+K103+L103+M103+N103+O103+P103</f>
        <v>0</v>
      </c>
      <c r="R103" s="165"/>
      <c r="S103" s="209">
        <f t="shared" si="27"/>
        <v>0</v>
      </c>
      <c r="T103" s="20" t="s">
        <v>43</v>
      </c>
      <c r="U103" s="20" t="s">
        <v>43</v>
      </c>
      <c r="V103" s="20" t="s">
        <v>43</v>
      </c>
      <c r="W103" s="169" t="s">
        <v>43</v>
      </c>
      <c r="X103" s="169" t="s">
        <v>43</v>
      </c>
      <c r="Y103" s="173" t="s">
        <v>43</v>
      </c>
      <c r="Z103" s="179" t="s">
        <v>43</v>
      </c>
      <c r="AA103" s="169" t="s">
        <v>43</v>
      </c>
      <c r="AB103" s="20" t="s">
        <v>43</v>
      </c>
      <c r="AC103" s="183" t="s">
        <v>43</v>
      </c>
      <c r="AD103" s="39"/>
      <c r="AE103" s="39"/>
      <c r="AF103" s="39"/>
      <c r="AG103" s="39"/>
      <c r="AH103" s="23"/>
      <c r="AI103" s="23"/>
      <c r="AJ103" s="23"/>
      <c r="AK103" s="23"/>
      <c r="AL103" s="23"/>
      <c r="AM103" s="23"/>
      <c r="AN103" s="109"/>
      <c r="AO103" s="109"/>
      <c r="AP103" s="109"/>
      <c r="AQ103" s="109"/>
      <c r="AR103" s="23"/>
      <c r="AS103" s="23"/>
      <c r="AT103" s="23"/>
      <c r="AU103" s="23"/>
    </row>
    <row r="104" spans="1:47" ht="12.75">
      <c r="A104" s="238"/>
      <c r="B104" s="241"/>
      <c r="C104" s="44" t="s">
        <v>5</v>
      </c>
      <c r="D104" s="129"/>
      <c r="E104" s="128"/>
      <c r="F104" s="129"/>
      <c r="G104" s="128"/>
      <c r="H104" s="130"/>
      <c r="I104" s="131"/>
      <c r="J104" s="132"/>
      <c r="K104" s="154"/>
      <c r="L104" s="132"/>
      <c r="M104" s="135"/>
      <c r="N104" s="128"/>
      <c r="O104" s="129"/>
      <c r="P104" s="128"/>
      <c r="Q104" s="210">
        <f>D104+E104+F104+G104+I104+J104+K104+L104+M104+N104+O104+P104+H104</f>
        <v>0</v>
      </c>
      <c r="R104" s="166"/>
      <c r="S104" s="209">
        <f t="shared" si="27"/>
        <v>0</v>
      </c>
      <c r="T104" s="20" t="s">
        <v>43</v>
      </c>
      <c r="U104" s="20" t="s">
        <v>43</v>
      </c>
      <c r="V104" s="170" t="s">
        <v>43</v>
      </c>
      <c r="W104" s="171" t="s">
        <v>43</v>
      </c>
      <c r="X104" s="171" t="s">
        <v>43</v>
      </c>
      <c r="Y104" s="174" t="s">
        <v>43</v>
      </c>
      <c r="Z104" s="180" t="s">
        <v>43</v>
      </c>
      <c r="AA104" s="169" t="s">
        <v>43</v>
      </c>
      <c r="AB104" s="20" t="s">
        <v>43</v>
      </c>
      <c r="AC104" s="183" t="s">
        <v>43</v>
      </c>
      <c r="AD104" s="107"/>
      <c r="AE104" s="107"/>
      <c r="AF104" s="107"/>
      <c r="AG104" s="107"/>
      <c r="AH104" s="23"/>
      <c r="AI104" s="23"/>
      <c r="AJ104" s="23"/>
      <c r="AK104" s="23"/>
      <c r="AL104" s="23"/>
      <c r="AM104" s="23"/>
      <c r="AN104" s="109"/>
      <c r="AO104" s="109"/>
      <c r="AP104" s="109"/>
      <c r="AQ104" s="109"/>
      <c r="AR104" s="23"/>
      <c r="AS104" s="23"/>
      <c r="AT104" s="23"/>
      <c r="AU104" s="23"/>
    </row>
    <row r="105" spans="1:47" s="1" customFormat="1" ht="13.5" thickBot="1">
      <c r="A105" s="239"/>
      <c r="B105" s="242"/>
      <c r="C105" s="45" t="s">
        <v>3</v>
      </c>
      <c r="D105" s="188">
        <f>D101+D102-D103-T105</f>
        <v>-4.656612873077393E-10</v>
      </c>
      <c r="E105" s="191">
        <f>E101+E102-E103-U105</f>
        <v>0</v>
      </c>
      <c r="F105" s="188">
        <f>F101+F102-F103</f>
        <v>0</v>
      </c>
      <c r="G105" s="193">
        <f>G101+G102-G103</f>
        <v>0</v>
      </c>
      <c r="H105" s="53" t="s">
        <v>43</v>
      </c>
      <c r="I105" s="198">
        <f>I101+I102-I103</f>
        <v>0</v>
      </c>
      <c r="J105" s="199">
        <f>J101+J102-J103</f>
        <v>0</v>
      </c>
      <c r="K105" s="200">
        <f aca="true" t="shared" si="30" ref="K105:P105">K101+K102-K103</f>
        <v>0</v>
      </c>
      <c r="L105" s="204">
        <f t="shared" si="30"/>
        <v>0</v>
      </c>
      <c r="M105" s="206">
        <f t="shared" si="30"/>
        <v>0</v>
      </c>
      <c r="N105" s="191">
        <f t="shared" si="30"/>
        <v>0</v>
      </c>
      <c r="O105" s="188">
        <f t="shared" si="30"/>
        <v>0</v>
      </c>
      <c r="P105" s="191">
        <f t="shared" si="30"/>
        <v>0</v>
      </c>
      <c r="Q105" s="211">
        <f>D105+E105+F105+G105+I105+J105+K105+L105+M105+N105+O105+P105</f>
        <v>-4.656612873077393E-10</v>
      </c>
      <c r="R105" s="167" t="s">
        <v>43</v>
      </c>
      <c r="S105" s="213">
        <f>D105+F105+I105+K105+M105+O105</f>
        <v>-4.656612873077393E-10</v>
      </c>
      <c r="T105" s="156"/>
      <c r="U105" s="156"/>
      <c r="V105" s="211">
        <f>Q105</f>
        <v>-4.656612873077393E-10</v>
      </c>
      <c r="W105" s="213">
        <f>S105</f>
        <v>-4.656612873077393E-10</v>
      </c>
      <c r="X105" s="175"/>
      <c r="Y105" s="176"/>
      <c r="Z105" s="181"/>
      <c r="AA105" s="175"/>
      <c r="AB105" s="211">
        <f>V105+Z105+AA105</f>
        <v>-4.656612873077393E-10</v>
      </c>
      <c r="AC105" s="215">
        <f>W105+Z105+AA105</f>
        <v>-4.656612873077393E-10</v>
      </c>
      <c r="AD105" s="92"/>
      <c r="AE105" s="92"/>
      <c r="AF105" s="92"/>
      <c r="AG105" s="92"/>
      <c r="AH105" s="110"/>
      <c r="AI105" s="110"/>
      <c r="AJ105" s="110"/>
      <c r="AK105" s="110"/>
      <c r="AL105" s="110"/>
      <c r="AM105" s="110"/>
      <c r="AN105" s="112"/>
      <c r="AO105" s="112"/>
      <c r="AP105" s="112"/>
      <c r="AQ105" s="112"/>
      <c r="AR105" s="110"/>
      <c r="AS105" s="110"/>
      <c r="AT105" s="110"/>
      <c r="AU105" s="110"/>
    </row>
    <row r="106" spans="40:43" ht="12.75">
      <c r="AN106" s="62"/>
      <c r="AO106" s="62"/>
      <c r="AP106" s="62"/>
      <c r="AQ106" s="62"/>
    </row>
    <row r="107" spans="40:43" ht="12.75" customHeight="1">
      <c r="AN107" s="62"/>
      <c r="AO107" s="62"/>
      <c r="AP107" s="62"/>
      <c r="AQ107" s="62"/>
    </row>
    <row r="108" spans="40:43" ht="12.75">
      <c r="AN108" s="62"/>
      <c r="AO108" s="62"/>
      <c r="AP108" s="62"/>
      <c r="AQ108" s="62"/>
    </row>
    <row r="109" spans="40:43" ht="12.75">
      <c r="AN109" s="62"/>
      <c r="AO109" s="62"/>
      <c r="AP109" s="62"/>
      <c r="AQ109" s="62"/>
    </row>
    <row r="110" spans="40:43" ht="12.75">
      <c r="AN110" s="62"/>
      <c r="AO110" s="62"/>
      <c r="AP110" s="62"/>
      <c r="AQ110" s="62"/>
    </row>
    <row r="111" spans="40:43" ht="12.75">
      <c r="AN111" s="62"/>
      <c r="AO111" s="62"/>
      <c r="AP111" s="62"/>
      <c r="AQ111" s="62"/>
    </row>
    <row r="112" spans="40:43" ht="12.75" customHeight="1">
      <c r="AN112" s="62"/>
      <c r="AO112" s="62"/>
      <c r="AP112" s="62"/>
      <c r="AQ112" s="62"/>
    </row>
    <row r="113" spans="40:43" ht="12.75">
      <c r="AN113" s="62"/>
      <c r="AO113" s="62"/>
      <c r="AP113" s="62"/>
      <c r="AQ113" s="62"/>
    </row>
    <row r="114" spans="5:43" ht="12.75" customHeight="1">
      <c r="E114" s="34"/>
      <c r="F114" s="34"/>
      <c r="G114" s="34"/>
      <c r="H114" s="34"/>
      <c r="I114" s="34"/>
      <c r="V114" s="34"/>
      <c r="W114" s="34"/>
      <c r="AN114" s="62"/>
      <c r="AO114" s="62"/>
      <c r="AP114" s="62"/>
      <c r="AQ114" s="62"/>
    </row>
    <row r="115" spans="5:43" ht="12.75">
      <c r="E115" s="34"/>
      <c r="F115" s="34"/>
      <c r="G115" s="34"/>
      <c r="H115" s="34"/>
      <c r="I115" s="34"/>
      <c r="AN115" s="62"/>
      <c r="AO115" s="62"/>
      <c r="AP115" s="62"/>
      <c r="AQ115" s="62"/>
    </row>
    <row r="116" spans="5:43" ht="12.75">
      <c r="E116" s="34"/>
      <c r="F116" s="34"/>
      <c r="G116" s="34"/>
      <c r="H116" s="34"/>
      <c r="I116" s="34"/>
      <c r="AN116" s="62"/>
      <c r="AO116" s="62"/>
      <c r="AP116" s="62"/>
      <c r="AQ116" s="62"/>
    </row>
    <row r="117" spans="5:43" ht="12.75">
      <c r="E117" s="91"/>
      <c r="F117" s="91"/>
      <c r="G117" s="34"/>
      <c r="H117" s="34"/>
      <c r="I117" s="34"/>
      <c r="AN117" s="62"/>
      <c r="AO117" s="62"/>
      <c r="AP117" s="62"/>
      <c r="AQ117" s="62"/>
    </row>
    <row r="118" spans="5:43" ht="12.75">
      <c r="E118" s="91"/>
      <c r="F118" s="91"/>
      <c r="G118" s="34"/>
      <c r="H118" s="34"/>
      <c r="I118" s="34"/>
      <c r="AN118" s="62"/>
      <c r="AO118" s="62"/>
      <c r="AP118" s="62"/>
      <c r="AQ118" s="62"/>
    </row>
    <row r="119" spans="5:43" ht="12.75">
      <c r="E119" s="91"/>
      <c r="F119" s="91"/>
      <c r="G119" s="34"/>
      <c r="H119" s="34"/>
      <c r="I119" s="34"/>
      <c r="AN119" s="62"/>
      <c r="AO119" s="62"/>
      <c r="AP119" s="62"/>
      <c r="AQ119" s="62"/>
    </row>
    <row r="120" spans="5:43" ht="12.75" customHeight="1">
      <c r="E120" s="34"/>
      <c r="F120" s="34"/>
      <c r="G120" s="34"/>
      <c r="H120" s="34"/>
      <c r="I120" s="34"/>
      <c r="AN120" s="62"/>
      <c r="AO120" s="62"/>
      <c r="AP120" s="62"/>
      <c r="AQ120" s="62"/>
    </row>
    <row r="121" spans="5:43" ht="12.75">
      <c r="E121" s="34"/>
      <c r="F121" s="34"/>
      <c r="G121" s="34"/>
      <c r="H121" s="34"/>
      <c r="I121" s="34"/>
      <c r="AN121" s="62"/>
      <c r="AO121" s="62"/>
      <c r="AP121" s="62"/>
      <c r="AQ121" s="62"/>
    </row>
    <row r="122" spans="5:43" ht="12.75">
      <c r="E122" s="34"/>
      <c r="F122" s="34"/>
      <c r="G122" s="34"/>
      <c r="H122" s="34"/>
      <c r="I122" s="34"/>
      <c r="AN122" s="62"/>
      <c r="AO122" s="62"/>
      <c r="AP122" s="62"/>
      <c r="AQ122" s="62"/>
    </row>
    <row r="123" spans="5:43" ht="12.75">
      <c r="E123" s="34"/>
      <c r="F123" s="34"/>
      <c r="G123" s="34"/>
      <c r="H123" s="34"/>
      <c r="I123" s="34"/>
      <c r="AN123" s="62"/>
      <c r="AO123" s="62"/>
      <c r="AP123" s="62"/>
      <c r="AQ123" s="62"/>
    </row>
    <row r="124" spans="5:43" ht="12.75">
      <c r="E124" s="4"/>
      <c r="AN124" s="62"/>
      <c r="AO124" s="62"/>
      <c r="AP124" s="62"/>
      <c r="AQ124" s="62"/>
    </row>
    <row r="125" spans="40:43" ht="12.75">
      <c r="AN125" s="62"/>
      <c r="AO125" s="62"/>
      <c r="AP125" s="62"/>
      <c r="AQ125" s="62"/>
    </row>
    <row r="126" spans="40:43" ht="12.75">
      <c r="AN126" s="62"/>
      <c r="AO126" s="62"/>
      <c r="AP126" s="62"/>
      <c r="AQ126" s="62"/>
    </row>
    <row r="127" spans="40:43" ht="12.75">
      <c r="AN127" s="62"/>
      <c r="AO127" s="62"/>
      <c r="AP127" s="62"/>
      <c r="AQ127" s="62"/>
    </row>
    <row r="128" spans="40:43" ht="12.75">
      <c r="AN128" s="62"/>
      <c r="AO128" s="62"/>
      <c r="AP128" s="62"/>
      <c r="AQ128" s="62"/>
    </row>
    <row r="129" spans="40:43" ht="12.75">
      <c r="AN129" s="62"/>
      <c r="AO129" s="62"/>
      <c r="AP129" s="62"/>
      <c r="AQ129" s="62"/>
    </row>
    <row r="130" spans="40:43" ht="12.75">
      <c r="AN130" s="62"/>
      <c r="AO130" s="62"/>
      <c r="AP130" s="62"/>
      <c r="AQ130" s="62"/>
    </row>
    <row r="131" spans="40:43" ht="12.75">
      <c r="AN131" s="62"/>
      <c r="AO131" s="62"/>
      <c r="AP131" s="62"/>
      <c r="AQ131" s="62"/>
    </row>
    <row r="132" spans="40:43" ht="12.75">
      <c r="AN132" s="62"/>
      <c r="AO132" s="62"/>
      <c r="AP132" s="62"/>
      <c r="AQ132" s="62"/>
    </row>
    <row r="133" spans="40:43" ht="12.75">
      <c r="AN133" s="62"/>
      <c r="AO133" s="62"/>
      <c r="AP133" s="62"/>
      <c r="AQ133" s="62"/>
    </row>
    <row r="134" spans="40:43" ht="12.75">
      <c r="AN134" s="62"/>
      <c r="AO134" s="62"/>
      <c r="AP134" s="62"/>
      <c r="AQ134" s="62"/>
    </row>
    <row r="135" spans="40:43" ht="12.75">
      <c r="AN135" s="62"/>
      <c r="AO135" s="62"/>
      <c r="AP135" s="62"/>
      <c r="AQ135" s="62"/>
    </row>
    <row r="136" spans="40:43" ht="12.75">
      <c r="AN136" s="62"/>
      <c r="AO136" s="62"/>
      <c r="AP136" s="62"/>
      <c r="AQ136" s="62"/>
    </row>
    <row r="137" spans="40:43" ht="12.75">
      <c r="AN137" s="62"/>
      <c r="AO137" s="62"/>
      <c r="AP137" s="62"/>
      <c r="AQ137" s="62"/>
    </row>
    <row r="138" spans="40:43" ht="12.75">
      <c r="AN138" s="62"/>
      <c r="AO138" s="62"/>
      <c r="AP138" s="62"/>
      <c r="AQ138" s="62"/>
    </row>
    <row r="139" spans="40:43" ht="12.75">
      <c r="AN139" s="62"/>
      <c r="AO139" s="62"/>
      <c r="AP139" s="62"/>
      <c r="AQ139" s="62"/>
    </row>
    <row r="140" spans="40:43" ht="12.75">
      <c r="AN140" s="62"/>
      <c r="AO140" s="62"/>
      <c r="AP140" s="62"/>
      <c r="AQ140" s="62"/>
    </row>
    <row r="141" spans="40:43" ht="12.75">
      <c r="AN141" s="62"/>
      <c r="AO141" s="62"/>
      <c r="AP141" s="62"/>
      <c r="AQ141" s="62"/>
    </row>
    <row r="142" spans="40:43" ht="12.75">
      <c r="AN142" s="62"/>
      <c r="AO142" s="62"/>
      <c r="AP142" s="62"/>
      <c r="AQ142" s="62"/>
    </row>
    <row r="143" spans="40:43" ht="12.75">
      <c r="AN143" s="62"/>
      <c r="AO143" s="62"/>
      <c r="AP143" s="62"/>
      <c r="AQ143" s="62"/>
    </row>
    <row r="144" spans="40:43" ht="12.75">
      <c r="AN144" s="62"/>
      <c r="AO144" s="62"/>
      <c r="AP144" s="62"/>
      <c r="AQ144" s="62"/>
    </row>
    <row r="145" spans="40:43" ht="12.75">
      <c r="AN145" s="62"/>
      <c r="AO145" s="62"/>
      <c r="AP145" s="62"/>
      <c r="AQ145" s="62"/>
    </row>
    <row r="146" spans="40:43" ht="12.75">
      <c r="AN146" s="62"/>
      <c r="AO146" s="62"/>
      <c r="AP146" s="62"/>
      <c r="AQ146" s="62"/>
    </row>
    <row r="147" spans="40:43" ht="12.75">
      <c r="AN147" s="62"/>
      <c r="AO147" s="62"/>
      <c r="AP147" s="62"/>
      <c r="AQ147" s="62"/>
    </row>
    <row r="148" spans="40:43" ht="12.75">
      <c r="AN148" s="62"/>
      <c r="AO148" s="62"/>
      <c r="AP148" s="62"/>
      <c r="AQ148" s="62"/>
    </row>
    <row r="149" spans="40:43" ht="12.75">
      <c r="AN149" s="62"/>
      <c r="AO149" s="62"/>
      <c r="AP149" s="62"/>
      <c r="AQ149" s="62"/>
    </row>
    <row r="150" spans="40:43" ht="12.75">
      <c r="AN150" s="62"/>
      <c r="AO150" s="62"/>
      <c r="AP150" s="62"/>
      <c r="AQ150" s="62"/>
    </row>
    <row r="151" spans="40:43" ht="12.75">
      <c r="AN151" s="62"/>
      <c r="AO151" s="62"/>
      <c r="AP151" s="62"/>
      <c r="AQ151" s="62"/>
    </row>
    <row r="152" spans="40:43" ht="12.75">
      <c r="AN152" s="62"/>
      <c r="AO152" s="62"/>
      <c r="AP152" s="62"/>
      <c r="AQ152" s="62"/>
    </row>
    <row r="153" spans="40:43" ht="12.75">
      <c r="AN153" s="62"/>
      <c r="AO153" s="62"/>
      <c r="AP153" s="62"/>
      <c r="AQ153" s="62"/>
    </row>
    <row r="154" spans="40:43" ht="12.75">
      <c r="AN154" s="62"/>
      <c r="AO154" s="62"/>
      <c r="AP154" s="62"/>
      <c r="AQ154" s="62"/>
    </row>
    <row r="155" spans="40:43" ht="12.75">
      <c r="AN155" s="62"/>
      <c r="AO155" s="62"/>
      <c r="AP155" s="62"/>
      <c r="AQ155" s="62"/>
    </row>
    <row r="156" spans="40:43" ht="12.75">
      <c r="AN156" s="62"/>
      <c r="AO156" s="62"/>
      <c r="AP156" s="62"/>
      <c r="AQ156" s="62"/>
    </row>
    <row r="157" spans="40:43" ht="12.75">
      <c r="AN157" s="62"/>
      <c r="AO157" s="62"/>
      <c r="AP157" s="62"/>
      <c r="AQ157" s="62"/>
    </row>
    <row r="158" spans="40:43" ht="12.75">
      <c r="AN158" s="62"/>
      <c r="AO158" s="62"/>
      <c r="AP158" s="62"/>
      <c r="AQ158" s="62"/>
    </row>
    <row r="159" spans="40:43" ht="12.75">
      <c r="AN159" s="62"/>
      <c r="AO159" s="62"/>
      <c r="AP159" s="62"/>
      <c r="AQ159" s="62"/>
    </row>
    <row r="160" spans="40:43" ht="12.75">
      <c r="AN160" s="62"/>
      <c r="AO160" s="62"/>
      <c r="AP160" s="62"/>
      <c r="AQ160" s="62"/>
    </row>
    <row r="161" spans="40:43" ht="12.75">
      <c r="AN161" s="62"/>
      <c r="AO161" s="62"/>
      <c r="AP161" s="62"/>
      <c r="AQ161" s="62"/>
    </row>
    <row r="162" spans="40:43" ht="12.75">
      <c r="AN162" s="62"/>
      <c r="AO162" s="62"/>
      <c r="AP162" s="62"/>
      <c r="AQ162" s="62"/>
    </row>
    <row r="163" spans="40:43" ht="12.75">
      <c r="AN163" s="62"/>
      <c r="AO163" s="62"/>
      <c r="AP163" s="62"/>
      <c r="AQ163" s="62"/>
    </row>
    <row r="164" spans="40:43" ht="12.75">
      <c r="AN164" s="62"/>
      <c r="AO164" s="62"/>
      <c r="AP164" s="62"/>
      <c r="AQ164" s="62"/>
    </row>
    <row r="165" spans="40:43" ht="12.75">
      <c r="AN165" s="62"/>
      <c r="AO165" s="62"/>
      <c r="AP165" s="62"/>
      <c r="AQ165" s="62"/>
    </row>
    <row r="166" spans="40:43" ht="12.75">
      <c r="AN166" s="62"/>
      <c r="AO166" s="62"/>
      <c r="AP166" s="62"/>
      <c r="AQ166" s="62"/>
    </row>
    <row r="167" spans="40:43" ht="12.75">
      <c r="AN167" s="62"/>
      <c r="AO167" s="62"/>
      <c r="AP167" s="62"/>
      <c r="AQ167" s="62"/>
    </row>
    <row r="168" spans="40:43" ht="12.75">
      <c r="AN168" s="62"/>
      <c r="AO168" s="62"/>
      <c r="AP168" s="62"/>
      <c r="AQ168" s="62"/>
    </row>
    <row r="169" spans="40:43" ht="12.75">
      <c r="AN169" s="62"/>
      <c r="AO169" s="62"/>
      <c r="AP169" s="62"/>
      <c r="AQ169" s="62"/>
    </row>
    <row r="170" spans="40:43" ht="12.75">
      <c r="AN170" s="62"/>
      <c r="AO170" s="62"/>
      <c r="AP170" s="62"/>
      <c r="AQ170" s="62"/>
    </row>
    <row r="171" spans="40:43" ht="12.75">
      <c r="AN171" s="62"/>
      <c r="AO171" s="62"/>
      <c r="AP171" s="62"/>
      <c r="AQ171" s="62"/>
    </row>
    <row r="172" spans="40:43" ht="12.75">
      <c r="AN172" s="62"/>
      <c r="AO172" s="62"/>
      <c r="AP172" s="62"/>
      <c r="AQ172" s="62"/>
    </row>
    <row r="173" spans="40:43" ht="12.75">
      <c r="AN173" s="62"/>
      <c r="AO173" s="62"/>
      <c r="AP173" s="62"/>
      <c r="AQ173" s="62"/>
    </row>
    <row r="174" spans="40:43" ht="12.75">
      <c r="AN174" s="62"/>
      <c r="AO174" s="62"/>
      <c r="AP174" s="62"/>
      <c r="AQ174" s="62"/>
    </row>
    <row r="175" spans="40:43" ht="12.75">
      <c r="AN175" s="62"/>
      <c r="AO175" s="62"/>
      <c r="AP175" s="62"/>
      <c r="AQ175" s="62"/>
    </row>
    <row r="176" spans="40:43" ht="12.75">
      <c r="AN176" s="62"/>
      <c r="AO176" s="62"/>
      <c r="AP176" s="62"/>
      <c r="AQ176" s="62"/>
    </row>
    <row r="177" spans="40:43" ht="12.75">
      <c r="AN177" s="62"/>
      <c r="AO177" s="62"/>
      <c r="AP177" s="62"/>
      <c r="AQ177" s="62"/>
    </row>
    <row r="178" spans="40:43" ht="12.75">
      <c r="AN178" s="62"/>
      <c r="AO178" s="62"/>
      <c r="AP178" s="62"/>
      <c r="AQ178" s="62"/>
    </row>
    <row r="179" spans="40:43" ht="12.75">
      <c r="AN179" s="62"/>
      <c r="AO179" s="62"/>
      <c r="AP179" s="62"/>
      <c r="AQ179" s="62"/>
    </row>
    <row r="180" spans="40:43" ht="12.75">
      <c r="AN180" s="62"/>
      <c r="AO180" s="62"/>
      <c r="AP180" s="62"/>
      <c r="AQ180" s="62"/>
    </row>
    <row r="181" spans="40:43" ht="12.75">
      <c r="AN181" s="62"/>
      <c r="AO181" s="62"/>
      <c r="AP181" s="62"/>
      <c r="AQ181" s="62"/>
    </row>
    <row r="182" spans="40:43" ht="12.75">
      <c r="AN182" s="62"/>
      <c r="AO182" s="62"/>
      <c r="AP182" s="62"/>
      <c r="AQ182" s="62"/>
    </row>
    <row r="183" spans="40:43" ht="12.75">
      <c r="AN183" s="62"/>
      <c r="AO183" s="62"/>
      <c r="AP183" s="62"/>
      <c r="AQ183" s="62"/>
    </row>
    <row r="184" spans="40:43" ht="12.75">
      <c r="AN184" s="62"/>
      <c r="AO184" s="62"/>
      <c r="AP184" s="62"/>
      <c r="AQ184" s="62"/>
    </row>
    <row r="185" spans="40:43" ht="12.75">
      <c r="AN185" s="62"/>
      <c r="AO185" s="62"/>
      <c r="AP185" s="62"/>
      <c r="AQ185" s="62"/>
    </row>
    <row r="186" spans="40:43" ht="12.75">
      <c r="AN186" s="62"/>
      <c r="AO186" s="62"/>
      <c r="AP186" s="62"/>
      <c r="AQ186" s="62"/>
    </row>
    <row r="187" spans="40:43" ht="12.75">
      <c r="AN187" s="62"/>
      <c r="AO187" s="62"/>
      <c r="AP187" s="62"/>
      <c r="AQ187" s="62"/>
    </row>
    <row r="188" spans="40:43" ht="12.75">
      <c r="AN188" s="62"/>
      <c r="AO188" s="62"/>
      <c r="AP188" s="62"/>
      <c r="AQ188" s="62"/>
    </row>
    <row r="189" spans="40:43" ht="12.75">
      <c r="AN189" s="62"/>
      <c r="AO189" s="62"/>
      <c r="AP189" s="62"/>
      <c r="AQ189" s="62"/>
    </row>
    <row r="190" spans="40:43" ht="12.75">
      <c r="AN190" s="62"/>
      <c r="AO190" s="62"/>
      <c r="AP190" s="62"/>
      <c r="AQ190" s="62"/>
    </row>
    <row r="191" spans="40:43" ht="12.75">
      <c r="AN191" s="62"/>
      <c r="AO191" s="62"/>
      <c r="AP191" s="62"/>
      <c r="AQ191" s="62"/>
    </row>
    <row r="192" spans="40:43" ht="12.75">
      <c r="AN192" s="62"/>
      <c r="AO192" s="62"/>
      <c r="AP192" s="62"/>
      <c r="AQ192" s="62"/>
    </row>
    <row r="193" spans="40:43" ht="12.75">
      <c r="AN193" s="62"/>
      <c r="AO193" s="62"/>
      <c r="AP193" s="62"/>
      <c r="AQ193" s="62"/>
    </row>
    <row r="194" spans="40:43" ht="12.75">
      <c r="AN194" s="62"/>
      <c r="AO194" s="62"/>
      <c r="AP194" s="62"/>
      <c r="AQ194" s="62"/>
    </row>
    <row r="195" spans="40:43" ht="12.75">
      <c r="AN195" s="62"/>
      <c r="AO195" s="62"/>
      <c r="AP195" s="62"/>
      <c r="AQ195" s="62"/>
    </row>
    <row r="196" spans="40:43" ht="12.75">
      <c r="AN196" s="62"/>
      <c r="AO196" s="62"/>
      <c r="AP196" s="62"/>
      <c r="AQ196" s="62"/>
    </row>
    <row r="197" spans="40:43" ht="12.75">
      <c r="AN197" s="62"/>
      <c r="AO197" s="62"/>
      <c r="AP197" s="62"/>
      <c r="AQ197" s="62"/>
    </row>
    <row r="198" spans="40:43" ht="12.75">
      <c r="AN198" s="62"/>
      <c r="AO198" s="62"/>
      <c r="AP198" s="62"/>
      <c r="AQ198" s="62"/>
    </row>
    <row r="199" spans="40:43" ht="12.75">
      <c r="AN199" s="62"/>
      <c r="AO199" s="62"/>
      <c r="AP199" s="62"/>
      <c r="AQ199" s="62"/>
    </row>
    <row r="200" spans="40:43" ht="12.75">
      <c r="AN200" s="62"/>
      <c r="AO200" s="62"/>
      <c r="AP200" s="62"/>
      <c r="AQ200" s="62"/>
    </row>
    <row r="201" spans="40:43" ht="12.75">
      <c r="AN201" s="62"/>
      <c r="AO201" s="62"/>
      <c r="AP201" s="62"/>
      <c r="AQ201" s="62"/>
    </row>
    <row r="202" spans="40:43" ht="12.75">
      <c r="AN202" s="62"/>
      <c r="AO202" s="62"/>
      <c r="AP202" s="62"/>
      <c r="AQ202" s="62"/>
    </row>
    <row r="203" spans="40:43" ht="12.75">
      <c r="AN203" s="62"/>
      <c r="AO203" s="62"/>
      <c r="AP203" s="62"/>
      <c r="AQ203" s="62"/>
    </row>
    <row r="204" spans="40:43" ht="12.75">
      <c r="AN204" s="62"/>
      <c r="AO204" s="62"/>
      <c r="AP204" s="62"/>
      <c r="AQ204" s="62"/>
    </row>
    <row r="205" spans="40:43" ht="12.75">
      <c r="AN205" s="62"/>
      <c r="AO205" s="62"/>
      <c r="AP205" s="62"/>
      <c r="AQ205" s="62"/>
    </row>
    <row r="206" spans="40:43" ht="12.75">
      <c r="AN206" s="62"/>
      <c r="AO206" s="62"/>
      <c r="AP206" s="62"/>
      <c r="AQ206" s="62"/>
    </row>
    <row r="207" spans="40:43" ht="12.75">
      <c r="AN207" s="62"/>
      <c r="AO207" s="62"/>
      <c r="AP207" s="62"/>
      <c r="AQ207" s="62"/>
    </row>
    <row r="208" spans="40:43" ht="12.75">
      <c r="AN208" s="62"/>
      <c r="AO208" s="62"/>
      <c r="AP208" s="62"/>
      <c r="AQ208" s="62"/>
    </row>
    <row r="209" spans="40:43" ht="12.75">
      <c r="AN209" s="62"/>
      <c r="AO209" s="62"/>
      <c r="AP209" s="62"/>
      <c r="AQ209" s="62"/>
    </row>
    <row r="210" spans="40:43" ht="12.75">
      <c r="AN210" s="62"/>
      <c r="AO210" s="62"/>
      <c r="AP210" s="62"/>
      <c r="AQ210" s="62"/>
    </row>
    <row r="211" spans="40:43" ht="12.75">
      <c r="AN211" s="62"/>
      <c r="AO211" s="62"/>
      <c r="AP211" s="62"/>
      <c r="AQ211" s="62"/>
    </row>
    <row r="212" spans="40:43" ht="12.75">
      <c r="AN212" s="62"/>
      <c r="AO212" s="62"/>
      <c r="AP212" s="62"/>
      <c r="AQ212" s="62"/>
    </row>
    <row r="213" spans="40:43" ht="12.75">
      <c r="AN213" s="62"/>
      <c r="AO213" s="62"/>
      <c r="AP213" s="62"/>
      <c r="AQ213" s="62"/>
    </row>
    <row r="214" spans="40:43" ht="12.75">
      <c r="AN214" s="62"/>
      <c r="AO214" s="62"/>
      <c r="AP214" s="62"/>
      <c r="AQ214" s="62"/>
    </row>
    <row r="215" spans="40:43" ht="12.75">
      <c r="AN215" s="62"/>
      <c r="AO215" s="62"/>
      <c r="AP215" s="62"/>
      <c r="AQ215" s="62"/>
    </row>
    <row r="216" spans="40:43" ht="12.75">
      <c r="AN216" s="62"/>
      <c r="AO216" s="62"/>
      <c r="AP216" s="62"/>
      <c r="AQ216" s="62"/>
    </row>
    <row r="217" spans="40:43" ht="12.75">
      <c r="AN217" s="62"/>
      <c r="AO217" s="62"/>
      <c r="AP217" s="62"/>
      <c r="AQ217" s="62"/>
    </row>
    <row r="218" spans="40:43" ht="12.75">
      <c r="AN218" s="62"/>
      <c r="AO218" s="62"/>
      <c r="AP218" s="62"/>
      <c r="AQ218" s="62"/>
    </row>
    <row r="219" spans="40:43" ht="12.75">
      <c r="AN219" s="62"/>
      <c r="AO219" s="62"/>
      <c r="AP219" s="62"/>
      <c r="AQ219" s="62"/>
    </row>
    <row r="220" spans="40:43" ht="12.75">
      <c r="AN220" s="62"/>
      <c r="AO220" s="62"/>
      <c r="AP220" s="62"/>
      <c r="AQ220" s="62"/>
    </row>
    <row r="221" spans="40:43" ht="12.75">
      <c r="AN221" s="62"/>
      <c r="AO221" s="62"/>
      <c r="AP221" s="62"/>
      <c r="AQ221" s="62"/>
    </row>
    <row r="222" spans="40:43" ht="12.75">
      <c r="AN222" s="62"/>
      <c r="AO222" s="62"/>
      <c r="AP222" s="62"/>
      <c r="AQ222" s="62"/>
    </row>
    <row r="223" spans="40:43" ht="12.75">
      <c r="AN223" s="62"/>
      <c r="AO223" s="62"/>
      <c r="AP223" s="62"/>
      <c r="AQ223" s="62"/>
    </row>
    <row r="224" spans="40:43" ht="12.75">
      <c r="AN224" s="62"/>
      <c r="AO224" s="62"/>
      <c r="AP224" s="62"/>
      <c r="AQ224" s="62"/>
    </row>
    <row r="225" spans="40:43" ht="12.75">
      <c r="AN225" s="62"/>
      <c r="AO225" s="62"/>
      <c r="AP225" s="62"/>
      <c r="AQ225" s="62"/>
    </row>
    <row r="226" spans="40:43" ht="12.75">
      <c r="AN226" s="62"/>
      <c r="AO226" s="62"/>
      <c r="AP226" s="62"/>
      <c r="AQ226" s="62"/>
    </row>
    <row r="227" spans="40:43" ht="12.75">
      <c r="AN227" s="62"/>
      <c r="AO227" s="62"/>
      <c r="AP227" s="62"/>
      <c r="AQ227" s="62"/>
    </row>
    <row r="228" spans="40:43" ht="12.75">
      <c r="AN228" s="62"/>
      <c r="AO228" s="62"/>
      <c r="AP228" s="62"/>
      <c r="AQ228" s="62"/>
    </row>
    <row r="229" spans="40:43" ht="12.75">
      <c r="AN229" s="62"/>
      <c r="AO229" s="62"/>
      <c r="AP229" s="62"/>
      <c r="AQ229" s="62"/>
    </row>
    <row r="230" spans="40:43" ht="12.75">
      <c r="AN230" s="62"/>
      <c r="AO230" s="62"/>
      <c r="AP230" s="62"/>
      <c r="AQ230" s="62"/>
    </row>
    <row r="231" spans="40:43" ht="12.75">
      <c r="AN231" s="62"/>
      <c r="AO231" s="62"/>
      <c r="AP231" s="62"/>
      <c r="AQ231" s="62"/>
    </row>
    <row r="232" spans="40:43" ht="12.75">
      <c r="AN232" s="62"/>
      <c r="AO232" s="62"/>
      <c r="AP232" s="62"/>
      <c r="AQ232" s="62"/>
    </row>
    <row r="233" spans="40:43" ht="12.75">
      <c r="AN233" s="62"/>
      <c r="AO233" s="62"/>
      <c r="AP233" s="62"/>
      <c r="AQ233" s="62"/>
    </row>
    <row r="234" spans="40:43" ht="12.75">
      <c r="AN234" s="62"/>
      <c r="AO234" s="62"/>
      <c r="AP234" s="62"/>
      <c r="AQ234" s="62"/>
    </row>
    <row r="235" spans="40:43" ht="12.75">
      <c r="AN235" s="62"/>
      <c r="AO235" s="62"/>
      <c r="AP235" s="62"/>
      <c r="AQ235" s="62"/>
    </row>
    <row r="236" spans="40:43" ht="12.75">
      <c r="AN236" s="62"/>
      <c r="AO236" s="62"/>
      <c r="AP236" s="62"/>
      <c r="AQ236" s="62"/>
    </row>
    <row r="237" spans="40:43" ht="12.75">
      <c r="AN237" s="62"/>
      <c r="AO237" s="62"/>
      <c r="AP237" s="62"/>
      <c r="AQ237" s="62"/>
    </row>
    <row r="238" spans="40:43" ht="12.75">
      <c r="AN238" s="62"/>
      <c r="AO238" s="62"/>
      <c r="AP238" s="62"/>
      <c r="AQ238" s="62"/>
    </row>
    <row r="239" spans="40:43" ht="12.75">
      <c r="AN239" s="62"/>
      <c r="AO239" s="62"/>
      <c r="AP239" s="62"/>
      <c r="AQ239" s="62"/>
    </row>
    <row r="240" spans="40:43" ht="12.75">
      <c r="AN240" s="62"/>
      <c r="AO240" s="62"/>
      <c r="AP240" s="62"/>
      <c r="AQ240" s="62"/>
    </row>
    <row r="241" spans="40:43" ht="12.75">
      <c r="AN241" s="62"/>
      <c r="AO241" s="62"/>
      <c r="AP241" s="62"/>
      <c r="AQ241" s="62"/>
    </row>
    <row r="242" spans="40:43" ht="12.75">
      <c r="AN242" s="62"/>
      <c r="AO242" s="62"/>
      <c r="AP242" s="62"/>
      <c r="AQ242" s="62"/>
    </row>
    <row r="243" spans="40:43" ht="12.75">
      <c r="AN243" s="62"/>
      <c r="AO243" s="62"/>
      <c r="AP243" s="62"/>
      <c r="AQ243" s="62"/>
    </row>
    <row r="244" spans="40:43" ht="12.75">
      <c r="AN244" s="62"/>
      <c r="AO244" s="62"/>
      <c r="AP244" s="62"/>
      <c r="AQ244" s="62"/>
    </row>
    <row r="245" spans="40:43" ht="12.75">
      <c r="AN245" s="62"/>
      <c r="AO245" s="62"/>
      <c r="AP245" s="62"/>
      <c r="AQ245" s="62"/>
    </row>
    <row r="246" spans="40:43" ht="12.75">
      <c r="AN246" s="62"/>
      <c r="AO246" s="62"/>
      <c r="AP246" s="62"/>
      <c r="AQ246" s="62"/>
    </row>
    <row r="247" spans="40:43" ht="12.75">
      <c r="AN247" s="62"/>
      <c r="AO247" s="62"/>
      <c r="AP247" s="62"/>
      <c r="AQ247" s="62"/>
    </row>
    <row r="248" spans="40:43" ht="12.75">
      <c r="AN248" s="62"/>
      <c r="AO248" s="62"/>
      <c r="AP248" s="62"/>
      <c r="AQ248" s="62"/>
    </row>
    <row r="249" spans="40:43" ht="12.75">
      <c r="AN249" s="62"/>
      <c r="AO249" s="62"/>
      <c r="AP249" s="62"/>
      <c r="AQ249" s="62"/>
    </row>
    <row r="250" spans="40:43" ht="12.75">
      <c r="AN250" s="62"/>
      <c r="AO250" s="62"/>
      <c r="AP250" s="62"/>
      <c r="AQ250" s="62"/>
    </row>
    <row r="251" spans="40:43" ht="12.75">
      <c r="AN251" s="62"/>
      <c r="AO251" s="62"/>
      <c r="AP251" s="62"/>
      <c r="AQ251" s="62"/>
    </row>
    <row r="252" spans="40:43" ht="12.75">
      <c r="AN252" s="62"/>
      <c r="AO252" s="62"/>
      <c r="AP252" s="62"/>
      <c r="AQ252" s="62"/>
    </row>
    <row r="253" spans="40:43" ht="12.75">
      <c r="AN253" s="62"/>
      <c r="AO253" s="62"/>
      <c r="AP253" s="62"/>
      <c r="AQ253" s="62"/>
    </row>
    <row r="254" spans="40:43" ht="12.75">
      <c r="AN254" s="62"/>
      <c r="AO254" s="62"/>
      <c r="AP254" s="62"/>
      <c r="AQ254" s="62"/>
    </row>
    <row r="255" spans="40:43" ht="12.75">
      <c r="AN255" s="62"/>
      <c r="AO255" s="62"/>
      <c r="AP255" s="62"/>
      <c r="AQ255" s="62"/>
    </row>
    <row r="256" spans="40:43" ht="12.75">
      <c r="AN256" s="62"/>
      <c r="AO256" s="62"/>
      <c r="AP256" s="62"/>
      <c r="AQ256" s="62"/>
    </row>
    <row r="257" spans="40:43" ht="12.75">
      <c r="AN257" s="62"/>
      <c r="AO257" s="62"/>
      <c r="AP257" s="62"/>
      <c r="AQ257" s="62"/>
    </row>
    <row r="258" spans="40:43" ht="12.75">
      <c r="AN258" s="62"/>
      <c r="AO258" s="62"/>
      <c r="AP258" s="62"/>
      <c r="AQ258" s="62"/>
    </row>
    <row r="259" spans="40:43" ht="12.75">
      <c r="AN259" s="62"/>
      <c r="AO259" s="62"/>
      <c r="AP259" s="62"/>
      <c r="AQ259" s="62"/>
    </row>
    <row r="260" spans="40:43" ht="12.75">
      <c r="AN260" s="62"/>
      <c r="AO260" s="62"/>
      <c r="AP260" s="62"/>
      <c r="AQ260" s="62"/>
    </row>
    <row r="261" spans="40:43" ht="12.75">
      <c r="AN261" s="62"/>
      <c r="AO261" s="62"/>
      <c r="AP261" s="62"/>
      <c r="AQ261" s="62"/>
    </row>
    <row r="262" spans="40:43" ht="12.75">
      <c r="AN262" s="62"/>
      <c r="AO262" s="62"/>
      <c r="AP262" s="62"/>
      <c r="AQ262" s="62"/>
    </row>
    <row r="263" spans="40:43" ht="12.75">
      <c r="AN263" s="62"/>
      <c r="AO263" s="62"/>
      <c r="AP263" s="62"/>
      <c r="AQ263" s="62"/>
    </row>
    <row r="264" spans="40:43" ht="12.75">
      <c r="AN264" s="62"/>
      <c r="AO264" s="62"/>
      <c r="AP264" s="62"/>
      <c r="AQ264" s="62"/>
    </row>
    <row r="265" spans="40:43" ht="12.75">
      <c r="AN265" s="62"/>
      <c r="AO265" s="62"/>
      <c r="AP265" s="62"/>
      <c r="AQ265" s="62"/>
    </row>
    <row r="266" spans="40:43" ht="12.75">
      <c r="AN266" s="62"/>
      <c r="AO266" s="62"/>
      <c r="AP266" s="62"/>
      <c r="AQ266" s="62"/>
    </row>
    <row r="267" spans="40:43" ht="12.75">
      <c r="AN267" s="62"/>
      <c r="AO267" s="62"/>
      <c r="AP267" s="62"/>
      <c r="AQ267" s="62"/>
    </row>
    <row r="268" spans="40:43" ht="12.75">
      <c r="AN268" s="62"/>
      <c r="AO268" s="62"/>
      <c r="AP268" s="62"/>
      <c r="AQ268" s="62"/>
    </row>
    <row r="269" spans="40:43" ht="12.75">
      <c r="AN269" s="62"/>
      <c r="AO269" s="62"/>
      <c r="AP269" s="62"/>
      <c r="AQ269" s="62"/>
    </row>
    <row r="270" spans="40:43" ht="12.75">
      <c r="AN270" s="62"/>
      <c r="AO270" s="62"/>
      <c r="AP270" s="62"/>
      <c r="AQ270" s="62"/>
    </row>
    <row r="271" spans="40:43" ht="12.75">
      <c r="AN271" s="62"/>
      <c r="AO271" s="62"/>
      <c r="AP271" s="62"/>
      <c r="AQ271" s="62"/>
    </row>
    <row r="272" spans="40:43" ht="12.75">
      <c r="AN272" s="62"/>
      <c r="AO272" s="62"/>
      <c r="AP272" s="62"/>
      <c r="AQ272" s="62"/>
    </row>
    <row r="273" spans="40:43" ht="12.75">
      <c r="AN273" s="62"/>
      <c r="AO273" s="62"/>
      <c r="AP273" s="62"/>
      <c r="AQ273" s="62"/>
    </row>
    <row r="274" spans="40:43" ht="12.75">
      <c r="AN274" s="62"/>
      <c r="AO274" s="62"/>
      <c r="AP274" s="62"/>
      <c r="AQ274" s="62"/>
    </row>
    <row r="275" spans="40:43" ht="12.75">
      <c r="AN275" s="62"/>
      <c r="AO275" s="62"/>
      <c r="AP275" s="62"/>
      <c r="AQ275" s="62"/>
    </row>
    <row r="276" spans="40:43" ht="12.75">
      <c r="AN276" s="62"/>
      <c r="AO276" s="62"/>
      <c r="AP276" s="62"/>
      <c r="AQ276" s="62"/>
    </row>
    <row r="277" spans="40:43" ht="12.75">
      <c r="AN277" s="62"/>
      <c r="AO277" s="62"/>
      <c r="AP277" s="62"/>
      <c r="AQ277" s="62"/>
    </row>
    <row r="278" spans="40:43" ht="12.75">
      <c r="AN278" s="62"/>
      <c r="AO278" s="62"/>
      <c r="AP278" s="62"/>
      <c r="AQ278" s="62"/>
    </row>
    <row r="279" spans="40:43" ht="12.75">
      <c r="AN279" s="62"/>
      <c r="AO279" s="62"/>
      <c r="AP279" s="62"/>
      <c r="AQ279" s="62"/>
    </row>
    <row r="280" spans="40:43" ht="12.75">
      <c r="AN280" s="62"/>
      <c r="AO280" s="62"/>
      <c r="AP280" s="62"/>
      <c r="AQ280" s="62"/>
    </row>
    <row r="281" spans="40:43" ht="12.75">
      <c r="AN281" s="62"/>
      <c r="AO281" s="62"/>
      <c r="AP281" s="62"/>
      <c r="AQ281" s="62"/>
    </row>
    <row r="282" spans="40:43" ht="12.75">
      <c r="AN282" s="62"/>
      <c r="AO282" s="62"/>
      <c r="AP282" s="62"/>
      <c r="AQ282" s="62"/>
    </row>
    <row r="283" spans="40:43" ht="12.75">
      <c r="AN283" s="62"/>
      <c r="AO283" s="62"/>
      <c r="AP283" s="62"/>
      <c r="AQ283" s="62"/>
    </row>
    <row r="284" spans="40:43" ht="12.75">
      <c r="AN284" s="62"/>
      <c r="AO284" s="62"/>
      <c r="AP284" s="62"/>
      <c r="AQ284" s="62"/>
    </row>
    <row r="285" spans="40:43" ht="12.75">
      <c r="AN285" s="62"/>
      <c r="AO285" s="62"/>
      <c r="AP285" s="62"/>
      <c r="AQ285" s="62"/>
    </row>
    <row r="286" spans="40:43" ht="12.75">
      <c r="AN286" s="62"/>
      <c r="AO286" s="62"/>
      <c r="AP286" s="62"/>
      <c r="AQ286" s="62"/>
    </row>
    <row r="287" spans="40:43" ht="12.75">
      <c r="AN287" s="62"/>
      <c r="AO287" s="62"/>
      <c r="AP287" s="62"/>
      <c r="AQ287" s="62"/>
    </row>
    <row r="288" spans="40:43" ht="12.75">
      <c r="AN288" s="62"/>
      <c r="AO288" s="62"/>
      <c r="AP288" s="62"/>
      <c r="AQ288" s="62"/>
    </row>
    <row r="289" spans="40:43" ht="12.75">
      <c r="AN289" s="62"/>
      <c r="AO289" s="62"/>
      <c r="AP289" s="62"/>
      <c r="AQ289" s="62"/>
    </row>
    <row r="290" spans="40:43" ht="12.75">
      <c r="AN290" s="62"/>
      <c r="AO290" s="62"/>
      <c r="AP290" s="62"/>
      <c r="AQ290" s="62"/>
    </row>
    <row r="291" spans="40:43" ht="12.75">
      <c r="AN291" s="62"/>
      <c r="AO291" s="62"/>
      <c r="AP291" s="62"/>
      <c r="AQ291" s="62"/>
    </row>
    <row r="292" spans="40:43" ht="12.75">
      <c r="AN292" s="62"/>
      <c r="AO292" s="62"/>
      <c r="AP292" s="62"/>
      <c r="AQ292" s="62"/>
    </row>
    <row r="293" spans="40:43" ht="12.75">
      <c r="AN293" s="62"/>
      <c r="AO293" s="62"/>
      <c r="AP293" s="62"/>
      <c r="AQ293" s="62"/>
    </row>
    <row r="294" spans="40:43" ht="12.75">
      <c r="AN294" s="62"/>
      <c r="AO294" s="62"/>
      <c r="AP294" s="62"/>
      <c r="AQ294" s="62"/>
    </row>
    <row r="295" spans="40:43" ht="12.75">
      <c r="AN295" s="62"/>
      <c r="AO295" s="62"/>
      <c r="AP295" s="62"/>
      <c r="AQ295" s="62"/>
    </row>
    <row r="296" spans="40:43" ht="12.75">
      <c r="AN296" s="62"/>
      <c r="AO296" s="62"/>
      <c r="AP296" s="62"/>
      <c r="AQ296" s="62"/>
    </row>
    <row r="297" spans="40:43" ht="12.75">
      <c r="AN297" s="62"/>
      <c r="AO297" s="62"/>
      <c r="AP297" s="62"/>
      <c r="AQ297" s="62"/>
    </row>
    <row r="298" spans="40:43" ht="12.75">
      <c r="AN298" s="62"/>
      <c r="AO298" s="62"/>
      <c r="AP298" s="62"/>
      <c r="AQ298" s="62"/>
    </row>
    <row r="299" spans="40:43" ht="12.75">
      <c r="AN299" s="62"/>
      <c r="AO299" s="62"/>
      <c r="AP299" s="62"/>
      <c r="AQ299" s="62"/>
    </row>
    <row r="300" spans="40:43" ht="12.75">
      <c r="AN300" s="62"/>
      <c r="AO300" s="62"/>
      <c r="AP300" s="62"/>
      <c r="AQ300" s="62"/>
    </row>
    <row r="301" spans="40:43" ht="12.75">
      <c r="AN301" s="62"/>
      <c r="AO301" s="62"/>
      <c r="AP301" s="62"/>
      <c r="AQ301" s="62"/>
    </row>
    <row r="302" spans="40:43" ht="12.75">
      <c r="AN302" s="62"/>
      <c r="AO302" s="62"/>
      <c r="AP302" s="62"/>
      <c r="AQ302" s="62"/>
    </row>
    <row r="303" spans="40:43" ht="12.75">
      <c r="AN303" s="62"/>
      <c r="AO303" s="62"/>
      <c r="AP303" s="62"/>
      <c r="AQ303" s="62"/>
    </row>
    <row r="304" spans="40:43" ht="12.75">
      <c r="AN304" s="62"/>
      <c r="AO304" s="62"/>
      <c r="AP304" s="62"/>
      <c r="AQ304" s="62"/>
    </row>
    <row r="305" spans="40:43" ht="12.75">
      <c r="AN305" s="62"/>
      <c r="AO305" s="62"/>
      <c r="AP305" s="62"/>
      <c r="AQ305" s="62"/>
    </row>
    <row r="306" spans="40:43" ht="12.75">
      <c r="AN306" s="62"/>
      <c r="AO306" s="62"/>
      <c r="AP306" s="62"/>
      <c r="AQ306" s="62"/>
    </row>
    <row r="307" spans="40:43" ht="12.75">
      <c r="AN307" s="62"/>
      <c r="AO307" s="62"/>
      <c r="AP307" s="62"/>
      <c r="AQ307" s="62"/>
    </row>
    <row r="308" spans="40:43" ht="12.75">
      <c r="AN308" s="62"/>
      <c r="AO308" s="62"/>
      <c r="AP308" s="62"/>
      <c r="AQ308" s="62"/>
    </row>
    <row r="309" spans="40:43" ht="12.75">
      <c r="AN309" s="62"/>
      <c r="AO309" s="62"/>
      <c r="AP309" s="62"/>
      <c r="AQ309" s="62"/>
    </row>
    <row r="310" spans="40:43" ht="12.75">
      <c r="AN310" s="62"/>
      <c r="AO310" s="62"/>
      <c r="AP310" s="62"/>
      <c r="AQ310" s="62"/>
    </row>
    <row r="311" spans="40:43" ht="12.75">
      <c r="AN311" s="62"/>
      <c r="AO311" s="62"/>
      <c r="AP311" s="62"/>
      <c r="AQ311" s="62"/>
    </row>
    <row r="312" spans="40:43" ht="12.75">
      <c r="AN312" s="62"/>
      <c r="AO312" s="62"/>
      <c r="AP312" s="62"/>
      <c r="AQ312" s="62"/>
    </row>
    <row r="313" spans="40:43" ht="12.75">
      <c r="AN313" s="62"/>
      <c r="AO313" s="62"/>
      <c r="AP313" s="62"/>
      <c r="AQ313" s="62"/>
    </row>
    <row r="314" spans="40:43" ht="12.75">
      <c r="AN314" s="62"/>
      <c r="AO314" s="62"/>
      <c r="AP314" s="62"/>
      <c r="AQ314" s="62"/>
    </row>
    <row r="315" spans="40:43" ht="12.75">
      <c r="AN315" s="62"/>
      <c r="AO315" s="62"/>
      <c r="AP315" s="62"/>
      <c r="AQ315" s="62"/>
    </row>
    <row r="316" spans="40:43" ht="12.75">
      <c r="AN316" s="62"/>
      <c r="AO316" s="62"/>
      <c r="AP316" s="62"/>
      <c r="AQ316" s="62"/>
    </row>
    <row r="317" spans="40:43" ht="12.75">
      <c r="AN317" s="62"/>
      <c r="AO317" s="62"/>
      <c r="AP317" s="62"/>
      <c r="AQ317" s="62"/>
    </row>
    <row r="318" spans="40:43" ht="12.75">
      <c r="AN318" s="62"/>
      <c r="AO318" s="62"/>
      <c r="AP318" s="62"/>
      <c r="AQ318" s="62"/>
    </row>
    <row r="319" spans="40:43" ht="12.75">
      <c r="AN319" s="62"/>
      <c r="AO319" s="62"/>
      <c r="AP319" s="62"/>
      <c r="AQ319" s="62"/>
    </row>
    <row r="320" spans="40:43" ht="12.75">
      <c r="AN320" s="62"/>
      <c r="AO320" s="62"/>
      <c r="AP320" s="62"/>
      <c r="AQ320" s="62"/>
    </row>
    <row r="321" spans="40:43" ht="12.75">
      <c r="AN321" s="62"/>
      <c r="AO321" s="62"/>
      <c r="AP321" s="62"/>
      <c r="AQ321" s="62"/>
    </row>
    <row r="322" spans="40:43" ht="12.75">
      <c r="AN322" s="62"/>
      <c r="AO322" s="62"/>
      <c r="AP322" s="62"/>
      <c r="AQ322" s="62"/>
    </row>
    <row r="323" spans="40:43" ht="12.75">
      <c r="AN323" s="62"/>
      <c r="AO323" s="62"/>
      <c r="AP323" s="62"/>
      <c r="AQ323" s="62"/>
    </row>
    <row r="324" spans="40:43" ht="12.75">
      <c r="AN324" s="62"/>
      <c r="AO324" s="62"/>
      <c r="AP324" s="62"/>
      <c r="AQ324" s="62"/>
    </row>
    <row r="325" spans="40:43" ht="12.75">
      <c r="AN325" s="62"/>
      <c r="AO325" s="62"/>
      <c r="AP325" s="62"/>
      <c r="AQ325" s="62"/>
    </row>
    <row r="326" spans="40:43" ht="12.75">
      <c r="AN326" s="62"/>
      <c r="AO326" s="62"/>
      <c r="AP326" s="62"/>
      <c r="AQ326" s="62"/>
    </row>
    <row r="327" spans="40:43" ht="12.75">
      <c r="AN327" s="62"/>
      <c r="AO327" s="62"/>
      <c r="AP327" s="62"/>
      <c r="AQ327" s="62"/>
    </row>
    <row r="328" spans="40:43" ht="12.75">
      <c r="AN328" s="62"/>
      <c r="AO328" s="62"/>
      <c r="AP328" s="62"/>
      <c r="AQ328" s="62"/>
    </row>
    <row r="329" spans="40:43" ht="12.75">
      <c r="AN329" s="62"/>
      <c r="AO329" s="62"/>
      <c r="AP329" s="62"/>
      <c r="AQ329" s="62"/>
    </row>
    <row r="330" spans="40:43" ht="12.75">
      <c r="AN330" s="62"/>
      <c r="AO330" s="62"/>
      <c r="AP330" s="62"/>
      <c r="AQ330" s="62"/>
    </row>
  </sheetData>
  <sheetProtection/>
  <mergeCells count="85">
    <mergeCell ref="AT4:AU5"/>
    <mergeCell ref="AT6:AT7"/>
    <mergeCell ref="AU6:AU7"/>
    <mergeCell ref="AR4:AS5"/>
    <mergeCell ref="AI4:AI7"/>
    <mergeCell ref="AK4:AK7"/>
    <mergeCell ref="AL4:AL7"/>
    <mergeCell ref="AM4:AM7"/>
    <mergeCell ref="AJ4:AJ7"/>
    <mergeCell ref="AS6:AS7"/>
    <mergeCell ref="AB4:AB7"/>
    <mergeCell ref="AH4:AH7"/>
    <mergeCell ref="AC4:AC7"/>
    <mergeCell ref="AN6:AN7"/>
    <mergeCell ref="AO6:AO7"/>
    <mergeCell ref="AR6:AR7"/>
    <mergeCell ref="AQ4:AQ7"/>
    <mergeCell ref="AP4:AP7"/>
    <mergeCell ref="AN4:AO5"/>
    <mergeCell ref="A30:A33"/>
    <mergeCell ref="A4:A7"/>
    <mergeCell ref="X6:X7"/>
    <mergeCell ref="D6:E6"/>
    <mergeCell ref="M6:N6"/>
    <mergeCell ref="A26:A29"/>
    <mergeCell ref="A10:A25"/>
    <mergeCell ref="B30:B33"/>
    <mergeCell ref="X4:Y5"/>
    <mergeCell ref="AA4:AA7"/>
    <mergeCell ref="K6:L6"/>
    <mergeCell ref="D4:J5"/>
    <mergeCell ref="T4:T7"/>
    <mergeCell ref="Z4:Z7"/>
    <mergeCell ref="Y6:Y7"/>
    <mergeCell ref="F6:G6"/>
    <mergeCell ref="K4:P5"/>
    <mergeCell ref="U4:U7"/>
    <mergeCell ref="R4:R7"/>
    <mergeCell ref="B70:B73"/>
    <mergeCell ref="B22:B25"/>
    <mergeCell ref="B10:B13"/>
    <mergeCell ref="V4:V7"/>
    <mergeCell ref="W4:W7"/>
    <mergeCell ref="B14:B17"/>
    <mergeCell ref="B26:B29"/>
    <mergeCell ref="A74:A77"/>
    <mergeCell ref="B74:B77"/>
    <mergeCell ref="A66:A69"/>
    <mergeCell ref="B66:B69"/>
    <mergeCell ref="C4:C7"/>
    <mergeCell ref="B62:B65"/>
    <mergeCell ref="B46:B49"/>
    <mergeCell ref="B18:B21"/>
    <mergeCell ref="B4:B7"/>
    <mergeCell ref="A46:A49"/>
    <mergeCell ref="A50:A53"/>
    <mergeCell ref="A34:A37"/>
    <mergeCell ref="A58:A61"/>
    <mergeCell ref="B50:B53"/>
    <mergeCell ref="B54:B57"/>
    <mergeCell ref="A38:A41"/>
    <mergeCell ref="A42:A45"/>
    <mergeCell ref="B42:B45"/>
    <mergeCell ref="B34:B37"/>
    <mergeCell ref="B38:B41"/>
    <mergeCell ref="A62:A65"/>
    <mergeCell ref="A54:A57"/>
    <mergeCell ref="A70:A73"/>
    <mergeCell ref="A90:A93"/>
    <mergeCell ref="B90:B93"/>
    <mergeCell ref="A78:A81"/>
    <mergeCell ref="B78:B81"/>
    <mergeCell ref="A82:A85"/>
    <mergeCell ref="B82:B85"/>
    <mergeCell ref="B58:B61"/>
    <mergeCell ref="A102:A105"/>
    <mergeCell ref="B102:B105"/>
    <mergeCell ref="Q4:Q7"/>
    <mergeCell ref="S4:S7"/>
    <mergeCell ref="A94:A97"/>
    <mergeCell ref="B94:B97"/>
    <mergeCell ref="A98:A101"/>
    <mergeCell ref="B98:B101"/>
    <mergeCell ref="A86:A89"/>
    <mergeCell ref="B86:B89"/>
  </mergeCells>
  <printOptions horizontalCentered="1"/>
  <pageMargins left="0.15748031496062992" right="0.11811023622047245" top="1.141732283464567" bottom="0.35433070866141736" header="0.31496062992125984" footer="0.31496062992125984"/>
  <pageSetup fitToHeight="0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HLedoch</dc:creator>
  <cp:keywords/>
  <dc:description/>
  <cp:lastModifiedBy>kjaranowska</cp:lastModifiedBy>
  <cp:lastPrinted>2017-08-22T06:29:14Z</cp:lastPrinted>
  <dcterms:created xsi:type="dcterms:W3CDTF">2004-07-06T11:25:39Z</dcterms:created>
  <dcterms:modified xsi:type="dcterms:W3CDTF">2017-08-22T06:53:45Z</dcterms:modified>
  <cp:category/>
  <cp:version/>
  <cp:contentType/>
  <cp:contentStatus/>
</cp:coreProperties>
</file>