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iskrajda\Desktop\Uchwały zmiany budżetu 2021r\8_17.11.21\"/>
    </mc:Choice>
  </mc:AlternateContent>
  <xr:revisionPtr revIDLastSave="0" documentId="13_ncr:1_{F636BA3D-AC1D-406F-B076-C6CC91F27B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127" i="1"/>
  <c r="C127" i="1"/>
  <c r="C42" i="1"/>
  <c r="J42" i="1"/>
  <c r="J151" i="1"/>
  <c r="I151" i="1"/>
  <c r="C151" i="1"/>
  <c r="I23" i="1"/>
  <c r="C23" i="1"/>
  <c r="J51" i="1" l="1"/>
  <c r="C83" i="1" l="1"/>
  <c r="J83" i="1"/>
  <c r="J131" i="1" l="1"/>
  <c r="J105" i="1" l="1"/>
  <c r="J58" i="1"/>
  <c r="J147" i="1" l="1"/>
  <c r="J33" i="1"/>
  <c r="J63" i="1"/>
  <c r="J98" i="1"/>
  <c r="J117" i="1"/>
  <c r="J121" i="1" l="1"/>
  <c r="C121" i="1"/>
  <c r="J90" i="1" l="1"/>
  <c r="C90" i="1"/>
  <c r="J71" i="1" l="1"/>
  <c r="C71" i="1" l="1"/>
  <c r="K152" i="1" l="1"/>
  <c r="J142" i="1"/>
  <c r="J137" i="1"/>
  <c r="J123" i="1"/>
  <c r="J110" i="1"/>
  <c r="J102" i="1"/>
  <c r="J93" i="1"/>
  <c r="J74" i="1"/>
  <c r="J28" i="1"/>
  <c r="J26" i="1"/>
  <c r="J19" i="1"/>
  <c r="J11" i="1"/>
  <c r="I127" i="1" l="1"/>
  <c r="C74" i="1" l="1"/>
  <c r="I147" i="1" l="1"/>
  <c r="C147" i="1"/>
  <c r="I142" i="1"/>
  <c r="C142" i="1"/>
  <c r="I137" i="1"/>
  <c r="C137" i="1"/>
  <c r="I131" i="1"/>
  <c r="C131" i="1"/>
  <c r="I123" i="1"/>
  <c r="C123" i="1"/>
  <c r="I121" i="1"/>
  <c r="I117" i="1"/>
  <c r="C117" i="1"/>
  <c r="I110" i="1"/>
  <c r="E110" i="1"/>
  <c r="C105" i="1"/>
  <c r="I102" i="1"/>
  <c r="C102" i="1"/>
  <c r="I98" i="1"/>
  <c r="C98" i="1"/>
  <c r="I93" i="1"/>
  <c r="C93" i="1"/>
  <c r="I90" i="1"/>
  <c r="I83" i="1"/>
  <c r="I74" i="1"/>
  <c r="I71" i="1"/>
  <c r="I63" i="1"/>
  <c r="C63" i="1"/>
  <c r="I58" i="1"/>
  <c r="C58" i="1"/>
  <c r="I51" i="1"/>
  <c r="C51" i="1"/>
  <c r="I42" i="1"/>
  <c r="I33" i="1"/>
  <c r="C33" i="1"/>
  <c r="I28" i="1"/>
  <c r="C28" i="1"/>
  <c r="I26" i="1"/>
  <c r="C26" i="1"/>
  <c r="I19" i="1"/>
  <c r="C19" i="1"/>
  <c r="I11" i="1"/>
  <c r="C11" i="1"/>
  <c r="H152" i="1" l="1"/>
  <c r="I152" i="1"/>
</calcChain>
</file>

<file path=xl/sharedStrings.xml><?xml version="1.0" encoding="utf-8"?>
<sst xmlns="http://schemas.openxmlformats.org/spreadsheetml/2006/main" count="160" uniqueCount="124">
  <si>
    <t xml:space="preserve"> Rady Gminy Kwidzyn             </t>
  </si>
  <si>
    <t>lp.</t>
  </si>
  <si>
    <t>Jednostka pomocnicza - Sołectwo</t>
  </si>
  <si>
    <t>Nazwa zadania</t>
  </si>
  <si>
    <t>dział</t>
  </si>
  <si>
    <t>rozdział</t>
  </si>
  <si>
    <t>§</t>
  </si>
  <si>
    <t>kwota wg. wniosków</t>
  </si>
  <si>
    <t>w tym wydatki majątkowe</t>
  </si>
  <si>
    <t>plan</t>
  </si>
  <si>
    <t xml:space="preserve">wysokość naliczonego Funduszu </t>
  </si>
  <si>
    <t>Baldram</t>
  </si>
  <si>
    <t>razem</t>
  </si>
  <si>
    <t>Brachlewo</t>
  </si>
  <si>
    <t>Organizacja spotkania kulturalno - sportowego</t>
  </si>
  <si>
    <t>Brokowo</t>
  </si>
  <si>
    <t>Bronno</t>
  </si>
  <si>
    <t>Spotkanie kulturalno - sportowe dla mieszkańców sołectwa Bronno</t>
  </si>
  <si>
    <t>Dankowo</t>
  </si>
  <si>
    <t>Dubiel</t>
  </si>
  <si>
    <t xml:space="preserve">Integracyjne międzypokoleniowe spotkanie mieszkańców </t>
  </si>
  <si>
    <t>Gniewskie Pole</t>
  </si>
  <si>
    <t>Zakup wyposażenia dla OSP</t>
  </si>
  <si>
    <t>Górki</t>
  </si>
  <si>
    <t>Grabówko</t>
  </si>
  <si>
    <t>Integracja mieszkańców - piknik rodzinny (zadanie realizowane razem z sołectwem Nowy Dwór)</t>
  </si>
  <si>
    <t>Gurcz</t>
  </si>
  <si>
    <t>Janowo</t>
  </si>
  <si>
    <t>Zakup wyposażenia dla OSP Pastwa</t>
  </si>
  <si>
    <t>Organizacja imprezy kulturalno -sportowej dla mieszkańców sołectwa Janowo</t>
  </si>
  <si>
    <t>Kamionka</t>
  </si>
  <si>
    <t>Korzeniewo</t>
  </si>
  <si>
    <t>Organizacja spotkania kulturalno - sportowego dla mieszkańców Korzeniewa</t>
  </si>
  <si>
    <t>Licze</t>
  </si>
  <si>
    <t>Lipianki</t>
  </si>
  <si>
    <t>Utwardzenie drogi śródpolnej gruzem</t>
  </si>
  <si>
    <t>Mareza</t>
  </si>
  <si>
    <t>Mareza Osiedle</t>
  </si>
  <si>
    <t>Organizacja cyklu imprez kulturalnych</t>
  </si>
  <si>
    <t>Nowy Dwór</t>
  </si>
  <si>
    <t>Integracja mieszkańców - piknik rodzinny (zadanie realizowane  z sołectwem Grabówko)</t>
  </si>
  <si>
    <t>Obory</t>
  </si>
  <si>
    <t>Spotkanie kulturalno - sportowe dla mieszkańców Obór</t>
  </si>
  <si>
    <t>Ośno</t>
  </si>
  <si>
    <t>Pawlice</t>
  </si>
  <si>
    <t>Podzamcze</t>
  </si>
  <si>
    <t>Rakowice</t>
  </si>
  <si>
    <t>Rakowiec</t>
  </si>
  <si>
    <t>Rozpędziny</t>
  </si>
  <si>
    <t>Szałwinek</t>
  </si>
  <si>
    <t>Spotkanie kulturalne dla mieszkańców sołectwa Szałwinek</t>
  </si>
  <si>
    <t>Tychnowy</t>
  </si>
  <si>
    <t xml:space="preserve">Zagospodarowanie terenu przy świetlicy poprzez: utwardzenie nawierzchni, zakup ławostołów, montaż ogrodzenia, wykonanie zadaszenia. </t>
  </si>
  <si>
    <t>Zaprojektowanie i wybudowanie oświetlenia na ul. Jesionowej.</t>
  </si>
  <si>
    <t>ZESTAWIENIE WYDATKÓW w ramach Funduszu Sołeckiego na rok 2021</t>
  </si>
  <si>
    <t>Spotkanie kulturalno-sportowe dla mieszkańców</t>
  </si>
  <si>
    <t>Zakup płyt typu "jumbo" z przeznaczeniem na drogę wiejską</t>
  </si>
  <si>
    <t>Doposażenie placu zabaw w huśtawkę typu "bocianie gniazdo"</t>
  </si>
  <si>
    <t>Spotkanaie kulturalno-sportowe</t>
  </si>
  <si>
    <t>Dalsza realizacja oświetlenia ulicznego na działce nr 136</t>
  </si>
  <si>
    <t>Organizacja spotkań kulturalno - sportowych</t>
  </si>
  <si>
    <t>Wykonanie chodnika przy ul. Polnej</t>
  </si>
  <si>
    <t>Zakup AGD i T-shirtów dla KGW Rakowiec</t>
  </si>
  <si>
    <t>Budowa chodnika przy ul. Robotniczej</t>
  </si>
  <si>
    <t>Wykonanie dokumentacji projektowej na remont świetlicy wewnątrz</t>
  </si>
  <si>
    <t>Zakup warnika</t>
  </si>
  <si>
    <t>Zakup rusztu do grilla, przedłużacza i lamp do altany rekreacyjnej</t>
  </si>
  <si>
    <t>Zakup automatycznego nawodnienia na boisko w Korzeniewie</t>
  </si>
  <si>
    <t>Modernizacja boiska poprzez wyrównanie terenu, uprzątnięcie oraz zasianie trawy</t>
  </si>
  <si>
    <t>Spotkanie kulturalno - sportowe</t>
  </si>
  <si>
    <t>Zagospodarowanie przestrzeni publicznej dla celów rekreacyjno - sportowych  sołectwa Licze w tym dostawa i montaż czterech ławek</t>
  </si>
  <si>
    <t>Zagospodarowanie przestrzeni publicznej dla celów rekreacyjno-sportowych sołectwa Licze - projekt plus wykonanie skweru.</t>
  </si>
  <si>
    <t>Nasadzenie krzewów</t>
  </si>
  <si>
    <t>Pastwa</t>
  </si>
  <si>
    <t>Organizacja spotkania o charakterze kulturalno-sportowym</t>
  </si>
  <si>
    <t>Zakup tłucznia na utwardzenie dróg śródpolnych</t>
  </si>
  <si>
    <t>Ogrodzenie placu zabaw</t>
  </si>
  <si>
    <t xml:space="preserve">Spotkanie kulturalno - sportowe </t>
  </si>
  <si>
    <t>Festyn intergacyjny</t>
  </si>
  <si>
    <t>Utwardzenie części drogi gminnej 113/13</t>
  </si>
  <si>
    <t>Utwardzenie części drogi nr 120</t>
  </si>
  <si>
    <t>Zorganizowanie imprezy okolicznościowej</t>
  </si>
  <si>
    <t>Zakup przyrządów do ćwiczeń - siłownia zewnętrzna</t>
  </si>
  <si>
    <t>Odświeżenie ścian w pomieszczeniu toalety w budynku świetlicy</t>
  </si>
  <si>
    <t>Zakup zmywarki dla koła gospodyń wiejskich</t>
  </si>
  <si>
    <t>Pokrycie dachu altany (blacha)</t>
  </si>
  <si>
    <t>Remont płotu wokół świetlicy (od budynku w stronę wału i wzdłuż wału)</t>
  </si>
  <si>
    <t>Zagospodarowanie terenów rekreacyjno-sportowych poprzez: dostawę i montaż grilla betonowego, adaptację miejsca przy ognisku wraz z ławkami, utwardzenie nawierzchni pod boisko do koszykówki, rozplanowanie piasku na boisku do siatkówki, osadzenie obrzeży betonowych oraz wymianę słupków.</t>
  </si>
  <si>
    <t>Utwardzenie drogi płytami drogowymi na część drogi, tzw. "obwodnicy Janowa".</t>
  </si>
  <si>
    <t>Zamontowanie barier na zakręcie przy dawnej gospodzie przy ul. Kwidzyńskiej</t>
  </si>
  <si>
    <t>Montaż oświetlenia na placu zabaw wg sporządzonego projektu, dz. 539/12</t>
  </si>
  <si>
    <t>Zakup i montaż zjazdu linowego na plac zabaw w Liczu, dz. 276/13</t>
  </si>
  <si>
    <t>Zakup ławostołu na plac zabaw dz. 539/12</t>
  </si>
  <si>
    <t>Projekt i zakup lampy oświetleniowej na terenie rekreacyjno-sportowym</t>
  </si>
  <si>
    <t>Razem</t>
  </si>
  <si>
    <t>Utwadzenie działki drogowej przy świetlicy</t>
  </si>
  <si>
    <t>Wymiana nawierzchni drogi gminnej 
(w kierunku nieruchomości Grabówko 1) 
z płyt betonowych na płyty typu jumbo (rodzaj nawierzchni do decyzji UG).</t>
  </si>
  <si>
    <t>Zagospodarowanie terenu rekreacyjno sportowego w zjazd linowy, karuzelę 
i ławostół - projekt i wykonanie</t>
  </si>
  <si>
    <t>Zagospodarowanie terenu obok szkoły 
w betonowy stół do tenisa stołowego</t>
  </si>
  <si>
    <t>Organizacja integracji dzieci (Dzień Dziecka)</t>
  </si>
  <si>
    <t>Oświetlenie ciągu pieszo-rowerowego 
w Rozpędzinach</t>
  </si>
  <si>
    <t>Zakup głośnika na świetlicę wiejską przy 
ul. Osiedlowej</t>
  </si>
  <si>
    <t>Remont budynku świetlicy wg projektu 
wg dokumentacji</t>
  </si>
  <si>
    <t>Zaprojektowanie oświetlenia na działkach nr 43, 254/5 i 41/1 w kierunku Zielonej Szkoły 
i boiska oraz częściowa realizacja</t>
  </si>
  <si>
    <t>Spotkanie kulturalno-sporotwe dla mieszkańców Pawlic</t>
  </si>
  <si>
    <t>Pojekt zagospodarowania terenu rekreacyjno-sportowego przy stawie</t>
  </si>
  <si>
    <t xml:space="preserve">Spotkanie kulturalno-sportowe dla mieszkańców Marezy </t>
  </si>
  <si>
    <t>Zagospodarowanie przestrzeni publicznej dla celów rekreacyjno-sportowych poprzez pokrycie dachu altany oraz wykonanie zabudowy altany</t>
  </si>
  <si>
    <t>Adaptacja budynku po OSP na cele kulturalne - projekt i wykonanie</t>
  </si>
  <si>
    <t>Zagospodarowanie przestrzeni publiczej poprzez: budowa wiaty, blachodachówka, utwardzenie nawierzchni pod wiatą i podłączenie do istniejącego chodnika</t>
  </si>
  <si>
    <t>Wykonanie dalszej części ogrodzenia placu zabaw</t>
  </si>
  <si>
    <t>Dokończenie oświetlenia ul. Bajecznej</t>
  </si>
  <si>
    <t>Ułożenie płyt drogowych na drodze gminnej dz. Nr 168</t>
  </si>
  <si>
    <t>Zakup materiałów niezbędnych do utworzenia magazynu na potrzeby OSP</t>
  </si>
  <si>
    <t>Modernizacja terenu rekreacyjno-sportowego poprzez doprowadzenie energii elaktrycznej i wykonanie przyłącza z szafką rozdzielczą</t>
  </si>
  <si>
    <t>Opracowanie dokumentacji projektowej pn. "Zagospodarowanie przestrzeni publicznej dla celów rekreacyjno-sportowych na działce nr 73/76 poprzez: - utwardzenie miejsca gry w kosza, - zainstalowanie kosza, - motaż ławek." oraz opracowanie dokumentacji projektowej pn. "Zagospodarowanie przestrzeni publicznej do celów rekreacyjno sportowych na działce nr 73/76 poprzez: - montaż ławostołów, - utwardzenie miejsca pod ławostoły i montaż kosza na śmieci" wraz z jej realizacją.</t>
  </si>
  <si>
    <t>Zagospodarowanie przestrzeni publicznej dla celów rekreacyjno-sportowych poprzez:  - pokrycie dachu altany w Pastwie,  - projekt budowy altany w Pastwie przy zbiorniku wodnym.</t>
  </si>
  <si>
    <t xml:space="preserve">Spotkanie integracyjne o charakterze kulturalno-sportowym </t>
  </si>
  <si>
    <t>Zakup i montaż oświetlenia drogowego do miejscowości Bronno</t>
  </si>
  <si>
    <t>Zakup impregnatu do malowania sceny i płotu na terenie rekreacyjno - sportowym</t>
  </si>
  <si>
    <t xml:space="preserve">Zakup sprzętu AGD dla koła gospodyń 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</si>
  <si>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17 listopada 2021 r.</t>
    </r>
  </si>
  <si>
    <t>Zał. Nr 8</t>
  </si>
  <si>
    <t>do Uchwały Nr XXXII/207/21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</si>
</sst>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0" xfId="0" applyFont="1" applyFill="1"/>
    <xf numFmtId="0" fontId="0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Alignment="1"/>
    <xf numFmtId="0" fontId="4" fillId="0" borderId="10" xfId="0" applyFont="1" applyBorder="1" applyAlignment="1">
      <alignment vertical="top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4" fontId="4" fillId="2" borderId="2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2" fillId="2" borderId="13" xfId="0" applyFont="1" applyFill="1" applyBorder="1"/>
    <xf numFmtId="0" fontId="2" fillId="2" borderId="3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top" wrapText="1"/>
    </xf>
    <xf numFmtId="4" fontId="4" fillId="2" borderId="13" xfId="0" applyNumberFormat="1" applyFont="1" applyFill="1" applyBorder="1" applyAlignment="1">
      <alignment horizontal="right" vertical="top" wrapText="1"/>
    </xf>
    <xf numFmtId="4" fontId="4" fillId="2" borderId="3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/>
    </xf>
    <xf numFmtId="4" fontId="4" fillId="2" borderId="10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vertical="center" wrapText="1"/>
    </xf>
    <xf numFmtId="4" fontId="10" fillId="2" borderId="13" xfId="0" applyNumberFormat="1" applyFont="1" applyFill="1" applyBorder="1" applyAlignment="1">
      <alignment vertical="center" wrapText="1"/>
    </xf>
    <xf numFmtId="4" fontId="10" fillId="2" borderId="3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wrapText="1"/>
    </xf>
    <xf numFmtId="4" fontId="4" fillId="2" borderId="1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2"/>
  <sheetViews>
    <sheetView tabSelected="1" workbookViewId="0">
      <selection activeCell="D3" sqref="D3"/>
    </sheetView>
  </sheetViews>
  <sheetFormatPr defaultRowHeight="15" x14ac:dyDescent="0.25"/>
  <cols>
    <col min="1" max="1" width="4" customWidth="1"/>
    <col min="2" max="2" width="10.85546875" customWidth="1"/>
    <col min="4" max="4" width="29" customWidth="1"/>
    <col min="8" max="8" width="13" customWidth="1"/>
    <col min="9" max="9" width="11.5703125" customWidth="1"/>
    <col min="10" max="10" width="11.7109375" customWidth="1"/>
    <col min="11" max="11" width="13.28515625" customWidth="1"/>
    <col min="12" max="12" width="13.5703125" customWidth="1"/>
  </cols>
  <sheetData>
    <row r="1" spans="1:11" x14ac:dyDescent="0.25">
      <c r="A1" s="1"/>
      <c r="B1" s="2"/>
      <c r="C1" s="3"/>
      <c r="D1" s="3"/>
      <c r="E1" s="4"/>
      <c r="F1" s="4"/>
      <c r="G1" s="4"/>
      <c r="H1" s="79" t="s">
        <v>122</v>
      </c>
      <c r="I1" s="79"/>
      <c r="J1" s="79"/>
      <c r="K1" s="5"/>
    </row>
    <row r="2" spans="1:11" x14ac:dyDescent="0.25">
      <c r="A2" s="1"/>
      <c r="B2" s="2"/>
      <c r="C2" s="3"/>
      <c r="D2" s="3"/>
      <c r="E2" s="4"/>
      <c r="F2" s="4"/>
      <c r="G2" s="4"/>
      <c r="H2" s="166" t="s">
        <v>123</v>
      </c>
      <c r="I2" s="166"/>
      <c r="J2" s="166"/>
      <c r="K2" s="5"/>
    </row>
    <row r="3" spans="1:11" x14ac:dyDescent="0.25">
      <c r="A3" s="1"/>
      <c r="B3" s="2"/>
      <c r="C3" s="3"/>
      <c r="D3" s="3"/>
      <c r="E3" s="4"/>
      <c r="F3" s="4"/>
      <c r="G3" s="4"/>
      <c r="H3" s="166" t="s">
        <v>0</v>
      </c>
      <c r="I3" s="166"/>
      <c r="J3" s="166"/>
      <c r="K3" s="5"/>
    </row>
    <row r="4" spans="1:11" x14ac:dyDescent="0.25">
      <c r="A4" s="6"/>
      <c r="B4" s="7" t="s">
        <v>54</v>
      </c>
      <c r="C4" s="7"/>
      <c r="D4" s="7"/>
      <c r="E4" s="4"/>
      <c r="F4" s="4"/>
      <c r="G4" s="4"/>
      <c r="H4" s="166" t="s">
        <v>121</v>
      </c>
      <c r="I4" s="166"/>
      <c r="J4" s="166"/>
      <c r="K4" s="5"/>
    </row>
    <row r="5" spans="1:11" x14ac:dyDescent="0.25">
      <c r="A5" s="8"/>
      <c r="B5" s="9"/>
      <c r="C5" s="3"/>
      <c r="D5" s="10"/>
      <c r="E5" s="4"/>
      <c r="F5" s="4"/>
      <c r="G5" s="4"/>
      <c r="H5" s="11"/>
      <c r="I5" s="11"/>
      <c r="J5" s="12"/>
      <c r="K5" s="5"/>
    </row>
    <row r="6" spans="1:11" x14ac:dyDescent="0.25">
      <c r="A6" s="8"/>
      <c r="B6" s="9"/>
      <c r="C6" s="3"/>
      <c r="D6" s="10"/>
      <c r="E6" s="4"/>
      <c r="F6" s="4"/>
      <c r="G6" s="4"/>
      <c r="H6" s="11"/>
      <c r="I6" s="11"/>
      <c r="J6" s="12"/>
      <c r="K6" s="5"/>
    </row>
    <row r="7" spans="1:11" ht="38.25" x14ac:dyDescent="0.25">
      <c r="A7" s="13" t="s">
        <v>1</v>
      </c>
      <c r="B7" s="14" t="s">
        <v>2</v>
      </c>
      <c r="C7" s="242" t="s">
        <v>3</v>
      </c>
      <c r="D7" s="243"/>
      <c r="E7" s="15" t="s">
        <v>4</v>
      </c>
      <c r="F7" s="15" t="s">
        <v>5</v>
      </c>
      <c r="G7" s="15" t="s">
        <v>6</v>
      </c>
      <c r="H7" s="16" t="s">
        <v>7</v>
      </c>
      <c r="I7" s="16" t="s">
        <v>8</v>
      </c>
      <c r="J7" s="17" t="s">
        <v>9</v>
      </c>
      <c r="K7" s="16" t="s">
        <v>10</v>
      </c>
    </row>
    <row r="8" spans="1:11" ht="29.25" customHeight="1" x14ac:dyDescent="0.25">
      <c r="A8" s="258">
        <v>1</v>
      </c>
      <c r="B8" s="216" t="s">
        <v>11</v>
      </c>
      <c r="C8" s="163" t="s">
        <v>79</v>
      </c>
      <c r="D8" s="164"/>
      <c r="E8" s="30">
        <v>600</v>
      </c>
      <c r="F8" s="30">
        <v>60016</v>
      </c>
      <c r="G8" s="30">
        <v>4300</v>
      </c>
      <c r="H8" s="31">
        <v>9000</v>
      </c>
      <c r="I8" s="31"/>
      <c r="J8" s="32">
        <v>9000</v>
      </c>
      <c r="K8" s="187"/>
    </row>
    <row r="9" spans="1:11" ht="27.75" customHeight="1" x14ac:dyDescent="0.25">
      <c r="A9" s="259"/>
      <c r="B9" s="217"/>
      <c r="C9" s="129" t="s">
        <v>80</v>
      </c>
      <c r="D9" s="144"/>
      <c r="E9" s="30">
        <v>600</v>
      </c>
      <c r="F9" s="30">
        <v>60016</v>
      </c>
      <c r="G9" s="30">
        <v>6050</v>
      </c>
      <c r="H9" s="31">
        <v>17012.11</v>
      </c>
      <c r="I9" s="28">
        <v>17012.11</v>
      </c>
      <c r="J9" s="32">
        <v>17013</v>
      </c>
      <c r="K9" s="188"/>
    </row>
    <row r="10" spans="1:11" ht="29.25" customHeight="1" x14ac:dyDescent="0.25">
      <c r="A10" s="259"/>
      <c r="B10" s="217"/>
      <c r="C10" s="163" t="s">
        <v>78</v>
      </c>
      <c r="D10" s="164"/>
      <c r="E10" s="30">
        <v>750</v>
      </c>
      <c r="F10" s="30">
        <v>75075</v>
      </c>
      <c r="G10" s="30">
        <v>4300</v>
      </c>
      <c r="H10" s="31">
        <v>1369.06</v>
      </c>
      <c r="I10" s="28"/>
      <c r="J10" s="32">
        <v>1370</v>
      </c>
      <c r="K10" s="188"/>
    </row>
    <row r="11" spans="1:11" x14ac:dyDescent="0.25">
      <c r="A11" s="260"/>
      <c r="B11" s="33" t="s">
        <v>12</v>
      </c>
      <c r="C11" s="244">
        <f>SUM(H8:H10)</f>
        <v>27381.170000000002</v>
      </c>
      <c r="D11" s="244"/>
      <c r="E11" s="244"/>
      <c r="F11" s="244"/>
      <c r="G11" s="244"/>
      <c r="H11" s="244"/>
      <c r="I11" s="34">
        <f>SUM(I8:I10)</f>
        <v>17012.11</v>
      </c>
      <c r="J11" s="24">
        <f>J8+J9+J10</f>
        <v>27383</v>
      </c>
      <c r="K11" s="21">
        <v>27381.17</v>
      </c>
    </row>
    <row r="12" spans="1:11" x14ac:dyDescent="0.25">
      <c r="A12" s="258">
        <v>2</v>
      </c>
      <c r="B12" s="216" t="s">
        <v>13</v>
      </c>
      <c r="C12" s="171" t="s">
        <v>59</v>
      </c>
      <c r="D12" s="172"/>
      <c r="E12" s="231">
        <v>900</v>
      </c>
      <c r="F12" s="231">
        <v>90015</v>
      </c>
      <c r="G12" s="231">
        <v>6050</v>
      </c>
      <c r="H12" s="236">
        <v>21306.73</v>
      </c>
      <c r="I12" s="239">
        <v>21306.73</v>
      </c>
      <c r="J12" s="194">
        <v>21306.73</v>
      </c>
      <c r="K12" s="187"/>
    </row>
    <row r="13" spans="1:11" x14ac:dyDescent="0.25">
      <c r="A13" s="259"/>
      <c r="B13" s="217"/>
      <c r="C13" s="173"/>
      <c r="D13" s="174"/>
      <c r="E13" s="263"/>
      <c r="F13" s="263"/>
      <c r="G13" s="263"/>
      <c r="H13" s="237"/>
      <c r="I13" s="240"/>
      <c r="J13" s="195"/>
      <c r="K13" s="188"/>
    </row>
    <row r="14" spans="1:11" ht="6" customHeight="1" x14ac:dyDescent="0.25">
      <c r="A14" s="259"/>
      <c r="B14" s="217"/>
      <c r="C14" s="173"/>
      <c r="D14" s="174"/>
      <c r="E14" s="263"/>
      <c r="F14" s="263"/>
      <c r="G14" s="263"/>
      <c r="H14" s="237"/>
      <c r="I14" s="240"/>
      <c r="J14" s="195"/>
      <c r="K14" s="188"/>
    </row>
    <row r="15" spans="1:11" ht="4.9000000000000004" hidden="1" customHeight="1" x14ac:dyDescent="0.3">
      <c r="A15" s="259"/>
      <c r="B15" s="217"/>
      <c r="C15" s="173"/>
      <c r="D15" s="174"/>
      <c r="E15" s="263"/>
      <c r="F15" s="263"/>
      <c r="G15" s="263"/>
      <c r="H15" s="237"/>
      <c r="I15" s="240"/>
      <c r="J15" s="195"/>
      <c r="K15" s="188"/>
    </row>
    <row r="16" spans="1:11" ht="14.45" hidden="1" x14ac:dyDescent="0.3">
      <c r="A16" s="259"/>
      <c r="B16" s="217"/>
      <c r="C16" s="261"/>
      <c r="D16" s="262"/>
      <c r="E16" s="232"/>
      <c r="F16" s="232"/>
      <c r="G16" s="232"/>
      <c r="H16" s="238"/>
      <c r="I16" s="241"/>
      <c r="J16" s="196"/>
      <c r="K16" s="188"/>
    </row>
    <row r="17" spans="1:11" ht="60" customHeight="1" x14ac:dyDescent="0.25">
      <c r="A17" s="259"/>
      <c r="B17" s="217"/>
      <c r="C17" s="163" t="s">
        <v>103</v>
      </c>
      <c r="D17" s="164"/>
      <c r="E17" s="30">
        <v>900</v>
      </c>
      <c r="F17" s="30">
        <v>90015</v>
      </c>
      <c r="G17" s="30">
        <v>4300</v>
      </c>
      <c r="H17" s="35">
        <v>7000</v>
      </c>
      <c r="I17" s="31"/>
      <c r="J17" s="32">
        <v>7000</v>
      </c>
      <c r="K17" s="188"/>
    </row>
    <row r="18" spans="1:11" ht="39" customHeight="1" x14ac:dyDescent="0.25">
      <c r="A18" s="259"/>
      <c r="B18" s="217"/>
      <c r="C18" s="171" t="s">
        <v>14</v>
      </c>
      <c r="D18" s="172"/>
      <c r="E18" s="36">
        <v>750</v>
      </c>
      <c r="F18" s="36">
        <v>75075</v>
      </c>
      <c r="G18" s="30">
        <v>4210</v>
      </c>
      <c r="H18" s="35">
        <v>1489</v>
      </c>
      <c r="I18" s="31"/>
      <c r="J18" s="32">
        <v>1489</v>
      </c>
      <c r="K18" s="188"/>
    </row>
    <row r="19" spans="1:11" x14ac:dyDescent="0.25">
      <c r="A19" s="260"/>
      <c r="B19" s="33" t="s">
        <v>12</v>
      </c>
      <c r="C19" s="244">
        <f>SUM(H12:H18)</f>
        <v>29795.73</v>
      </c>
      <c r="D19" s="244"/>
      <c r="E19" s="244"/>
      <c r="F19" s="244"/>
      <c r="G19" s="244"/>
      <c r="H19" s="244"/>
      <c r="I19" s="34">
        <f>SUM(I12:I18)</f>
        <v>21306.73</v>
      </c>
      <c r="J19" s="24">
        <f>J12+J17+J18</f>
        <v>29795.73</v>
      </c>
      <c r="K19" s="21">
        <v>29795.73</v>
      </c>
    </row>
    <row r="20" spans="1:11" x14ac:dyDescent="0.25">
      <c r="A20" s="258">
        <v>3</v>
      </c>
      <c r="B20" s="216" t="s">
        <v>15</v>
      </c>
      <c r="C20" s="157" t="s">
        <v>64</v>
      </c>
      <c r="D20" s="158"/>
      <c r="E20" s="231">
        <v>700</v>
      </c>
      <c r="F20" s="231">
        <v>70005</v>
      </c>
      <c r="G20" s="231">
        <v>6050</v>
      </c>
      <c r="H20" s="239">
        <v>12300</v>
      </c>
      <c r="I20" s="239">
        <v>12300</v>
      </c>
      <c r="J20" s="194">
        <v>12300</v>
      </c>
      <c r="K20" s="187"/>
    </row>
    <row r="21" spans="1:11" ht="26.25" customHeight="1" x14ac:dyDescent="0.25">
      <c r="A21" s="259"/>
      <c r="B21" s="217"/>
      <c r="C21" s="161"/>
      <c r="D21" s="162"/>
      <c r="E21" s="232"/>
      <c r="F21" s="232"/>
      <c r="G21" s="232"/>
      <c r="H21" s="241"/>
      <c r="I21" s="241"/>
      <c r="J21" s="196"/>
      <c r="K21" s="245"/>
    </row>
    <row r="22" spans="1:11" ht="69" customHeight="1" x14ac:dyDescent="0.25">
      <c r="A22" s="259"/>
      <c r="B22" s="226"/>
      <c r="C22" s="129" t="s">
        <v>114</v>
      </c>
      <c r="D22" s="130"/>
      <c r="E22" s="30">
        <v>926</v>
      </c>
      <c r="F22" s="30">
        <v>92695</v>
      </c>
      <c r="G22" s="30">
        <v>6050</v>
      </c>
      <c r="H22" s="31">
        <v>7644.31</v>
      </c>
      <c r="I22" s="123">
        <v>7644.31</v>
      </c>
      <c r="J22" s="121">
        <v>7645</v>
      </c>
      <c r="K22" s="124"/>
    </row>
    <row r="23" spans="1:11" x14ac:dyDescent="0.25">
      <c r="A23" s="260"/>
      <c r="B23" s="33" t="s">
        <v>12</v>
      </c>
      <c r="C23" s="233">
        <f>SUM(H20:H22)</f>
        <v>19944.310000000001</v>
      </c>
      <c r="D23" s="234"/>
      <c r="E23" s="234"/>
      <c r="F23" s="234"/>
      <c r="G23" s="234"/>
      <c r="H23" s="235"/>
      <c r="I23" s="34">
        <f>SUM(I20:I22)</f>
        <v>19944.310000000001</v>
      </c>
      <c r="J23" s="24">
        <f>SUM(J20:J22)</f>
        <v>19945</v>
      </c>
      <c r="K23" s="21">
        <v>19944.310000000001</v>
      </c>
    </row>
    <row r="24" spans="1:11" ht="42.75" customHeight="1" x14ac:dyDescent="0.25">
      <c r="A24" s="147">
        <v>4</v>
      </c>
      <c r="B24" s="208" t="s">
        <v>16</v>
      </c>
      <c r="C24" s="253" t="s">
        <v>118</v>
      </c>
      <c r="D24" s="253"/>
      <c r="E24" s="73">
        <v>900</v>
      </c>
      <c r="F24" s="73">
        <v>90015</v>
      </c>
      <c r="G24" s="73">
        <v>6050</v>
      </c>
      <c r="H24" s="74">
        <v>20048.3</v>
      </c>
      <c r="I24" s="74">
        <v>20048.3</v>
      </c>
      <c r="J24" s="76">
        <v>20049</v>
      </c>
      <c r="K24" s="187"/>
    </row>
    <row r="25" spans="1:11" ht="36.75" customHeight="1" x14ac:dyDescent="0.25">
      <c r="A25" s="148"/>
      <c r="B25" s="208"/>
      <c r="C25" s="171" t="s">
        <v>17</v>
      </c>
      <c r="D25" s="172"/>
      <c r="E25" s="72">
        <v>750</v>
      </c>
      <c r="F25" s="72">
        <v>75075</v>
      </c>
      <c r="G25" s="73">
        <v>4300</v>
      </c>
      <c r="H25" s="74">
        <v>1055</v>
      </c>
      <c r="I25" s="74"/>
      <c r="J25" s="76">
        <v>1055</v>
      </c>
      <c r="K25" s="188"/>
    </row>
    <row r="26" spans="1:11" x14ac:dyDescent="0.25">
      <c r="A26" s="165"/>
      <c r="B26" s="39" t="s">
        <v>12</v>
      </c>
      <c r="C26" s="137">
        <f>SUM(H24:H25)</f>
        <v>21103.3</v>
      </c>
      <c r="D26" s="264"/>
      <c r="E26" s="264"/>
      <c r="F26" s="264"/>
      <c r="G26" s="264"/>
      <c r="H26" s="265"/>
      <c r="I26" s="77">
        <f>SUM(I24:I25)</f>
        <v>20048.3</v>
      </c>
      <c r="J26" s="24">
        <f>J25+J24</f>
        <v>21104</v>
      </c>
      <c r="K26" s="80">
        <v>21103.3</v>
      </c>
    </row>
    <row r="27" spans="1:11" ht="69" customHeight="1" x14ac:dyDescent="0.25">
      <c r="A27" s="147">
        <v>5</v>
      </c>
      <c r="B27" s="78" t="s">
        <v>18</v>
      </c>
      <c r="C27" s="185" t="s">
        <v>109</v>
      </c>
      <c r="D27" s="186"/>
      <c r="E27" s="41">
        <v>926</v>
      </c>
      <c r="F27" s="41">
        <v>92695</v>
      </c>
      <c r="G27" s="41">
        <v>6050</v>
      </c>
      <c r="H27" s="74">
        <v>20475.509999999998</v>
      </c>
      <c r="I27" s="75">
        <v>20475.509999999998</v>
      </c>
      <c r="J27" s="76">
        <v>20475.509999999998</v>
      </c>
      <c r="K27" s="75"/>
    </row>
    <row r="28" spans="1:11" ht="16.149999999999999" customHeight="1" x14ac:dyDescent="0.25">
      <c r="A28" s="165"/>
      <c r="B28" s="39" t="s">
        <v>12</v>
      </c>
      <c r="C28" s="250">
        <f>SUM(H27:H27)</f>
        <v>20475.509999999998</v>
      </c>
      <c r="D28" s="251"/>
      <c r="E28" s="251"/>
      <c r="F28" s="251"/>
      <c r="G28" s="251"/>
      <c r="H28" s="252"/>
      <c r="I28" s="80">
        <f>SUM(I27:I27)</f>
        <v>20475.509999999998</v>
      </c>
      <c r="J28" s="24">
        <f>J27</f>
        <v>20475.509999999998</v>
      </c>
      <c r="K28" s="80">
        <v>20475.509999999998</v>
      </c>
    </row>
    <row r="29" spans="1:11" ht="41.25" customHeight="1" x14ac:dyDescent="0.25">
      <c r="A29" s="156">
        <v>6</v>
      </c>
      <c r="B29" s="132" t="s">
        <v>19</v>
      </c>
      <c r="C29" s="163" t="s">
        <v>56</v>
      </c>
      <c r="D29" s="164"/>
      <c r="E29" s="37">
        <v>600</v>
      </c>
      <c r="F29" s="37">
        <v>60017</v>
      </c>
      <c r="G29" s="37">
        <v>6050</v>
      </c>
      <c r="H29" s="22">
        <v>18075.439999999999</v>
      </c>
      <c r="I29" s="22">
        <v>18075.439999999999</v>
      </c>
      <c r="J29" s="32">
        <v>18076</v>
      </c>
      <c r="K29" s="188"/>
    </row>
    <row r="30" spans="1:11" ht="43.5" customHeight="1" x14ac:dyDescent="0.25">
      <c r="A30" s="156"/>
      <c r="B30" s="132"/>
      <c r="C30" s="129" t="s">
        <v>20</v>
      </c>
      <c r="D30" s="144"/>
      <c r="E30" s="94">
        <v>750</v>
      </c>
      <c r="F30" s="94">
        <v>75075</v>
      </c>
      <c r="G30" s="94">
        <v>4300</v>
      </c>
      <c r="H30" s="96">
        <v>900</v>
      </c>
      <c r="I30" s="96"/>
      <c r="J30" s="97">
        <v>900</v>
      </c>
      <c r="K30" s="188"/>
    </row>
    <row r="31" spans="1:11" x14ac:dyDescent="0.25">
      <c r="A31" s="156"/>
      <c r="B31" s="132"/>
      <c r="C31" s="157" t="s">
        <v>20</v>
      </c>
      <c r="D31" s="158"/>
      <c r="E31" s="175">
        <v>750</v>
      </c>
      <c r="F31" s="175">
        <v>75075</v>
      </c>
      <c r="G31" s="231">
        <v>4210</v>
      </c>
      <c r="H31" s="239">
        <v>51.33</v>
      </c>
      <c r="I31" s="191"/>
      <c r="J31" s="194">
        <v>52</v>
      </c>
      <c r="K31" s="188"/>
    </row>
    <row r="32" spans="1:11" ht="23.25" customHeight="1" x14ac:dyDescent="0.25">
      <c r="A32" s="156"/>
      <c r="B32" s="132"/>
      <c r="C32" s="161"/>
      <c r="D32" s="162"/>
      <c r="E32" s="177"/>
      <c r="F32" s="177"/>
      <c r="G32" s="232"/>
      <c r="H32" s="241"/>
      <c r="I32" s="193"/>
      <c r="J32" s="196"/>
      <c r="K32" s="188"/>
    </row>
    <row r="33" spans="1:11" x14ac:dyDescent="0.25">
      <c r="A33" s="156"/>
      <c r="B33" s="39" t="s">
        <v>12</v>
      </c>
      <c r="C33" s="149">
        <f>SUM(H29:H32)</f>
        <v>19026.77</v>
      </c>
      <c r="D33" s="150"/>
      <c r="E33" s="150"/>
      <c r="F33" s="150"/>
      <c r="G33" s="150"/>
      <c r="H33" s="151"/>
      <c r="I33" s="40">
        <f>SUM(I29:I29)</f>
        <v>18075.439999999999</v>
      </c>
      <c r="J33" s="24">
        <f>J29+J31+J30</f>
        <v>19028</v>
      </c>
      <c r="K33" s="21">
        <v>19026.77</v>
      </c>
    </row>
    <row r="34" spans="1:11" ht="30" customHeight="1" x14ac:dyDescent="0.25">
      <c r="A34" s="156">
        <v>7</v>
      </c>
      <c r="B34" s="216" t="s">
        <v>21</v>
      </c>
      <c r="C34" s="140" t="s">
        <v>84</v>
      </c>
      <c r="D34" s="141"/>
      <c r="E34" s="37">
        <v>921</v>
      </c>
      <c r="F34" s="37">
        <v>92195</v>
      </c>
      <c r="G34" s="37">
        <v>4210</v>
      </c>
      <c r="H34" s="22">
        <v>1453</v>
      </c>
      <c r="I34" s="22"/>
      <c r="J34" s="32">
        <v>1453</v>
      </c>
      <c r="K34" s="187"/>
    </row>
    <row r="35" spans="1:11" ht="27.75" customHeight="1" x14ac:dyDescent="0.25">
      <c r="A35" s="156"/>
      <c r="B35" s="217"/>
      <c r="C35" s="142"/>
      <c r="D35" s="143"/>
      <c r="E35" s="118">
        <v>921</v>
      </c>
      <c r="F35" s="118">
        <v>92195</v>
      </c>
      <c r="G35" s="118">
        <v>4300</v>
      </c>
      <c r="H35" s="122">
        <v>47</v>
      </c>
      <c r="I35" s="122"/>
      <c r="J35" s="120">
        <v>47</v>
      </c>
      <c r="K35" s="188"/>
    </row>
    <row r="36" spans="1:11" ht="39" customHeight="1" x14ac:dyDescent="0.25">
      <c r="A36" s="156"/>
      <c r="B36" s="217"/>
      <c r="C36" s="220" t="s">
        <v>86</v>
      </c>
      <c r="D36" s="221"/>
      <c r="E36" s="37">
        <v>926</v>
      </c>
      <c r="F36" s="37">
        <v>92695</v>
      </c>
      <c r="G36" s="37">
        <v>4270</v>
      </c>
      <c r="H36" s="22">
        <v>1325</v>
      </c>
      <c r="I36" s="22"/>
      <c r="J36" s="32">
        <v>1325</v>
      </c>
      <c r="K36" s="188"/>
    </row>
    <row r="37" spans="1:11" ht="34.5" customHeight="1" x14ac:dyDescent="0.25">
      <c r="A37" s="156"/>
      <c r="B37" s="217"/>
      <c r="C37" s="220" t="s">
        <v>22</v>
      </c>
      <c r="D37" s="221"/>
      <c r="E37" s="37">
        <v>754</v>
      </c>
      <c r="F37" s="37">
        <v>75412</v>
      </c>
      <c r="G37" s="37">
        <v>4210</v>
      </c>
      <c r="H37" s="22">
        <v>3000</v>
      </c>
      <c r="I37" s="22"/>
      <c r="J37" s="32">
        <v>3000</v>
      </c>
      <c r="K37" s="188"/>
    </row>
    <row r="38" spans="1:11" ht="43.5" customHeight="1" x14ac:dyDescent="0.25">
      <c r="A38" s="156"/>
      <c r="B38" s="217"/>
      <c r="C38" s="129" t="s">
        <v>83</v>
      </c>
      <c r="D38" s="144"/>
      <c r="E38" s="37">
        <v>700</v>
      </c>
      <c r="F38" s="37">
        <v>70005</v>
      </c>
      <c r="G38" s="37">
        <v>4300</v>
      </c>
      <c r="H38" s="22">
        <v>2675</v>
      </c>
      <c r="I38" s="22"/>
      <c r="J38" s="32">
        <v>2675</v>
      </c>
      <c r="K38" s="188"/>
    </row>
    <row r="39" spans="1:11" ht="33.75" customHeight="1" x14ac:dyDescent="0.25">
      <c r="A39" s="156"/>
      <c r="B39" s="217"/>
      <c r="C39" s="129" t="s">
        <v>85</v>
      </c>
      <c r="D39" s="144"/>
      <c r="E39" s="37">
        <v>926</v>
      </c>
      <c r="F39" s="37">
        <v>92695</v>
      </c>
      <c r="G39" s="37">
        <v>4210</v>
      </c>
      <c r="H39" s="22">
        <v>4536.21</v>
      </c>
      <c r="I39" s="22"/>
      <c r="J39" s="32">
        <v>4537</v>
      </c>
      <c r="K39" s="188"/>
    </row>
    <row r="40" spans="1:11" ht="39" customHeight="1" x14ac:dyDescent="0.25">
      <c r="A40" s="156"/>
      <c r="B40" s="217"/>
      <c r="C40" s="129" t="s">
        <v>82</v>
      </c>
      <c r="D40" s="144"/>
      <c r="E40" s="37">
        <v>926</v>
      </c>
      <c r="F40" s="37">
        <v>92695</v>
      </c>
      <c r="G40" s="37">
        <v>4300</v>
      </c>
      <c r="H40" s="22">
        <v>7550</v>
      </c>
      <c r="I40" s="22"/>
      <c r="J40" s="32">
        <v>7550</v>
      </c>
      <c r="K40" s="188"/>
    </row>
    <row r="41" spans="1:11" ht="38.25" customHeight="1" x14ac:dyDescent="0.25">
      <c r="A41" s="156"/>
      <c r="B41" s="217"/>
      <c r="C41" s="157" t="s">
        <v>81</v>
      </c>
      <c r="D41" s="158"/>
      <c r="E41" s="37">
        <v>750</v>
      </c>
      <c r="F41" s="37">
        <v>75075</v>
      </c>
      <c r="G41" s="37">
        <v>4300</v>
      </c>
      <c r="H41" s="22">
        <v>1000</v>
      </c>
      <c r="I41" s="22"/>
      <c r="J41" s="32">
        <v>1000</v>
      </c>
      <c r="K41" s="188"/>
    </row>
    <row r="42" spans="1:11" x14ac:dyDescent="0.25">
      <c r="A42" s="156"/>
      <c r="B42" s="39" t="s">
        <v>12</v>
      </c>
      <c r="C42" s="137">
        <f>SUM(H34:H41)</f>
        <v>21586.21</v>
      </c>
      <c r="D42" s="138"/>
      <c r="E42" s="138"/>
      <c r="F42" s="138"/>
      <c r="G42" s="138"/>
      <c r="H42" s="139"/>
      <c r="I42" s="21">
        <f>SUM(I34:I40)</f>
        <v>0</v>
      </c>
      <c r="J42" s="24">
        <f>SUM(J34:J41)</f>
        <v>21587</v>
      </c>
      <c r="K42" s="21">
        <v>21586.21</v>
      </c>
    </row>
    <row r="43" spans="1:11" x14ac:dyDescent="0.25">
      <c r="A43" s="156">
        <v>8</v>
      </c>
      <c r="B43" s="131" t="s">
        <v>23</v>
      </c>
      <c r="C43" s="253" t="s">
        <v>87</v>
      </c>
      <c r="D43" s="253"/>
      <c r="E43" s="146">
        <v>926</v>
      </c>
      <c r="F43" s="146">
        <v>92695</v>
      </c>
      <c r="G43" s="146">
        <v>6050</v>
      </c>
      <c r="H43" s="184">
        <v>25388.42</v>
      </c>
      <c r="I43" s="184">
        <v>25388.42</v>
      </c>
      <c r="J43" s="189">
        <v>25389</v>
      </c>
      <c r="K43" s="187"/>
    </row>
    <row r="44" spans="1:11" x14ac:dyDescent="0.25">
      <c r="A44" s="156"/>
      <c r="B44" s="132"/>
      <c r="C44" s="253"/>
      <c r="D44" s="253"/>
      <c r="E44" s="146"/>
      <c r="F44" s="146"/>
      <c r="G44" s="146"/>
      <c r="H44" s="184"/>
      <c r="I44" s="184"/>
      <c r="J44" s="189"/>
      <c r="K44" s="188"/>
    </row>
    <row r="45" spans="1:11" x14ac:dyDescent="0.25">
      <c r="A45" s="156"/>
      <c r="B45" s="132"/>
      <c r="C45" s="253"/>
      <c r="D45" s="253"/>
      <c r="E45" s="146"/>
      <c r="F45" s="146"/>
      <c r="G45" s="146"/>
      <c r="H45" s="184"/>
      <c r="I45" s="184"/>
      <c r="J45" s="189"/>
      <c r="K45" s="188"/>
    </row>
    <row r="46" spans="1:11" x14ac:dyDescent="0.25">
      <c r="A46" s="156"/>
      <c r="B46" s="132"/>
      <c r="C46" s="253"/>
      <c r="D46" s="253"/>
      <c r="E46" s="146"/>
      <c r="F46" s="146"/>
      <c r="G46" s="146"/>
      <c r="H46" s="184"/>
      <c r="I46" s="184"/>
      <c r="J46" s="189"/>
      <c r="K46" s="188"/>
    </row>
    <row r="47" spans="1:11" ht="60.75" customHeight="1" x14ac:dyDescent="0.25">
      <c r="A47" s="156"/>
      <c r="B47" s="132"/>
      <c r="C47" s="253"/>
      <c r="D47" s="253"/>
      <c r="E47" s="146"/>
      <c r="F47" s="146"/>
      <c r="G47" s="146"/>
      <c r="H47" s="184"/>
      <c r="I47" s="184"/>
      <c r="J47" s="189"/>
      <c r="K47" s="188"/>
    </row>
    <row r="48" spans="1:11" ht="27.75" customHeight="1" x14ac:dyDescent="0.25">
      <c r="A48" s="156"/>
      <c r="B48" s="132"/>
      <c r="C48" s="254" t="s">
        <v>58</v>
      </c>
      <c r="D48" s="255"/>
      <c r="E48" s="175">
        <v>750</v>
      </c>
      <c r="F48" s="175">
        <v>75075</v>
      </c>
      <c r="G48" s="125">
        <v>4210</v>
      </c>
      <c r="H48" s="126">
        <v>776.49</v>
      </c>
      <c r="I48" s="126"/>
      <c r="J48" s="127">
        <v>777</v>
      </c>
      <c r="K48" s="188"/>
    </row>
    <row r="49" spans="1:11" ht="27.75" customHeight="1" x14ac:dyDescent="0.25">
      <c r="A49" s="156"/>
      <c r="B49" s="132"/>
      <c r="C49" s="256"/>
      <c r="D49" s="257"/>
      <c r="E49" s="177"/>
      <c r="F49" s="177"/>
      <c r="G49" s="125">
        <v>4300</v>
      </c>
      <c r="H49" s="126">
        <v>665</v>
      </c>
      <c r="I49" s="126"/>
      <c r="J49" s="127">
        <v>665</v>
      </c>
      <c r="K49" s="188"/>
    </row>
    <row r="50" spans="1:11" ht="29.25" customHeight="1" x14ac:dyDescent="0.25">
      <c r="A50" s="156"/>
      <c r="B50" s="133"/>
      <c r="C50" s="129" t="s">
        <v>22</v>
      </c>
      <c r="D50" s="144"/>
      <c r="E50" s="125">
        <v>754</v>
      </c>
      <c r="F50" s="125">
        <v>75412</v>
      </c>
      <c r="G50" s="125">
        <v>4210</v>
      </c>
      <c r="H50" s="126">
        <v>2000</v>
      </c>
      <c r="I50" s="126"/>
      <c r="J50" s="127">
        <v>2000</v>
      </c>
      <c r="K50" s="245"/>
    </row>
    <row r="51" spans="1:11" ht="21.75" customHeight="1" x14ac:dyDescent="0.25">
      <c r="A51" s="156"/>
      <c r="B51" s="39" t="s">
        <v>12</v>
      </c>
      <c r="C51" s="137">
        <f>SUM(H43:H50)</f>
        <v>28829.91</v>
      </c>
      <c r="D51" s="138"/>
      <c r="E51" s="138"/>
      <c r="F51" s="138"/>
      <c r="G51" s="138"/>
      <c r="H51" s="139"/>
      <c r="I51" s="128">
        <f>SUM(I43:I47)</f>
        <v>25388.42</v>
      </c>
      <c r="J51" s="24">
        <f>SUM(J43:J50)</f>
        <v>28831</v>
      </c>
      <c r="K51" s="128">
        <v>28829.91</v>
      </c>
    </row>
    <row r="52" spans="1:11" x14ac:dyDescent="0.25">
      <c r="A52" s="156">
        <v>9</v>
      </c>
      <c r="B52" s="208" t="s">
        <v>24</v>
      </c>
      <c r="C52" s="145" t="s">
        <v>96</v>
      </c>
      <c r="D52" s="145"/>
      <c r="E52" s="146">
        <v>600</v>
      </c>
      <c r="F52" s="146">
        <v>60016</v>
      </c>
      <c r="G52" s="146">
        <v>4270</v>
      </c>
      <c r="H52" s="249">
        <v>22367</v>
      </c>
      <c r="I52" s="249"/>
      <c r="J52" s="189">
        <v>22367</v>
      </c>
      <c r="K52" s="187"/>
    </row>
    <row r="53" spans="1:11" x14ac:dyDescent="0.25">
      <c r="A53" s="156"/>
      <c r="B53" s="208"/>
      <c r="C53" s="145"/>
      <c r="D53" s="145"/>
      <c r="E53" s="146"/>
      <c r="F53" s="146"/>
      <c r="G53" s="146"/>
      <c r="H53" s="249"/>
      <c r="I53" s="249"/>
      <c r="J53" s="189"/>
      <c r="K53" s="188"/>
    </row>
    <row r="54" spans="1:11" x14ac:dyDescent="0.25">
      <c r="A54" s="156"/>
      <c r="B54" s="208"/>
      <c r="C54" s="145"/>
      <c r="D54" s="145"/>
      <c r="E54" s="146"/>
      <c r="F54" s="146"/>
      <c r="G54" s="146"/>
      <c r="H54" s="249"/>
      <c r="I54" s="249"/>
      <c r="J54" s="189"/>
      <c r="K54" s="188"/>
    </row>
    <row r="55" spans="1:11" x14ac:dyDescent="0.25">
      <c r="A55" s="156"/>
      <c r="B55" s="208"/>
      <c r="C55" s="145"/>
      <c r="D55" s="145"/>
      <c r="E55" s="146"/>
      <c r="F55" s="146"/>
      <c r="G55" s="146"/>
      <c r="H55" s="249"/>
      <c r="I55" s="249"/>
      <c r="J55" s="189"/>
      <c r="K55" s="188"/>
    </row>
    <row r="56" spans="1:11" ht="13.5" customHeight="1" x14ac:dyDescent="0.25">
      <c r="A56" s="156"/>
      <c r="B56" s="208"/>
      <c r="C56" s="145"/>
      <c r="D56" s="145"/>
      <c r="E56" s="146"/>
      <c r="F56" s="146"/>
      <c r="G56" s="146"/>
      <c r="H56" s="249"/>
      <c r="I56" s="249"/>
      <c r="J56" s="189"/>
      <c r="K56" s="188"/>
    </row>
    <row r="57" spans="1:11" ht="57.75" customHeight="1" x14ac:dyDescent="0.25">
      <c r="A57" s="156"/>
      <c r="B57" s="208"/>
      <c r="C57" s="145" t="s">
        <v>25</v>
      </c>
      <c r="D57" s="145"/>
      <c r="E57" s="37">
        <v>750</v>
      </c>
      <c r="F57" s="37">
        <v>75075</v>
      </c>
      <c r="G57" s="37">
        <v>4300</v>
      </c>
      <c r="H57" s="42">
        <v>1150</v>
      </c>
      <c r="I57" s="42"/>
      <c r="J57" s="32">
        <v>1150</v>
      </c>
      <c r="K57" s="188"/>
    </row>
    <row r="58" spans="1:11" ht="19.5" customHeight="1" x14ac:dyDescent="0.25">
      <c r="A58" s="156"/>
      <c r="B58" s="39" t="s">
        <v>12</v>
      </c>
      <c r="C58" s="246">
        <f>SUM(H52:H57)</f>
        <v>23517</v>
      </c>
      <c r="D58" s="247"/>
      <c r="E58" s="247"/>
      <c r="F58" s="247"/>
      <c r="G58" s="247"/>
      <c r="H58" s="248"/>
      <c r="I58" s="71">
        <f>SUM(I52:I57)</f>
        <v>0</v>
      </c>
      <c r="J58" s="70">
        <f>J52+J57</f>
        <v>23517</v>
      </c>
      <c r="K58" s="71">
        <v>23517.86</v>
      </c>
    </row>
    <row r="59" spans="1:11" ht="45.75" customHeight="1" x14ac:dyDescent="0.25">
      <c r="A59" s="156">
        <v>10</v>
      </c>
      <c r="B59" s="208" t="s">
        <v>26</v>
      </c>
      <c r="C59" s="230" t="s">
        <v>112</v>
      </c>
      <c r="D59" s="230"/>
      <c r="E59" s="37">
        <v>600</v>
      </c>
      <c r="F59" s="37">
        <v>60016</v>
      </c>
      <c r="G59" s="37">
        <v>6050</v>
      </c>
      <c r="H59" s="31">
        <v>24865.23</v>
      </c>
      <c r="I59" s="22">
        <v>24865.23</v>
      </c>
      <c r="J59" s="32">
        <v>24865</v>
      </c>
      <c r="K59" s="190"/>
    </row>
    <row r="60" spans="1:11" ht="39" customHeight="1" x14ac:dyDescent="0.25">
      <c r="A60" s="156"/>
      <c r="B60" s="208"/>
      <c r="C60" s="199" t="s">
        <v>55</v>
      </c>
      <c r="D60" s="200"/>
      <c r="E60" s="98">
        <v>750</v>
      </c>
      <c r="F60" s="98">
        <v>75075</v>
      </c>
      <c r="G60" s="94">
        <v>4300</v>
      </c>
      <c r="H60" s="100">
        <v>553.65</v>
      </c>
      <c r="I60" s="96"/>
      <c r="J60" s="97">
        <v>554</v>
      </c>
      <c r="K60" s="190"/>
    </row>
    <row r="61" spans="1:11" x14ac:dyDescent="0.25">
      <c r="A61" s="156"/>
      <c r="B61" s="208"/>
      <c r="C61" s="230" t="s">
        <v>55</v>
      </c>
      <c r="D61" s="230"/>
      <c r="E61" s="146">
        <v>750</v>
      </c>
      <c r="F61" s="146">
        <v>75075</v>
      </c>
      <c r="G61" s="231">
        <v>4210</v>
      </c>
      <c r="H61" s="191">
        <v>755</v>
      </c>
      <c r="I61" s="191"/>
      <c r="J61" s="194">
        <v>755</v>
      </c>
      <c r="K61" s="190"/>
    </row>
    <row r="62" spans="1:11" ht="29.25" customHeight="1" x14ac:dyDescent="0.25">
      <c r="A62" s="156"/>
      <c r="B62" s="208"/>
      <c r="C62" s="230"/>
      <c r="D62" s="230"/>
      <c r="E62" s="146"/>
      <c r="F62" s="146"/>
      <c r="G62" s="232"/>
      <c r="H62" s="193"/>
      <c r="I62" s="193"/>
      <c r="J62" s="196"/>
      <c r="K62" s="190"/>
    </row>
    <row r="63" spans="1:11" ht="19.5" customHeight="1" x14ac:dyDescent="0.25">
      <c r="A63" s="156"/>
      <c r="B63" s="39" t="s">
        <v>12</v>
      </c>
      <c r="C63" s="137">
        <f>SUM(H59:H62)</f>
        <v>26173.88</v>
      </c>
      <c r="D63" s="138"/>
      <c r="E63" s="138"/>
      <c r="F63" s="138"/>
      <c r="G63" s="138"/>
      <c r="H63" s="139"/>
      <c r="I63" s="21">
        <f>SUM(I59:I62)</f>
        <v>24865.23</v>
      </c>
      <c r="J63" s="24">
        <f>J59+J61+J60</f>
        <v>26174</v>
      </c>
      <c r="K63" s="21">
        <v>26173.88</v>
      </c>
    </row>
    <row r="64" spans="1:11" ht="21" customHeight="1" x14ac:dyDescent="0.25">
      <c r="A64" s="156">
        <v>11</v>
      </c>
      <c r="B64" s="131" t="s">
        <v>27</v>
      </c>
      <c r="C64" s="227" t="s">
        <v>65</v>
      </c>
      <c r="D64" s="227"/>
      <c r="E64" s="37">
        <v>921</v>
      </c>
      <c r="F64" s="37">
        <v>92195</v>
      </c>
      <c r="G64" s="37">
        <v>4210</v>
      </c>
      <c r="H64" s="22">
        <v>500</v>
      </c>
      <c r="I64" s="22"/>
      <c r="J64" s="32">
        <v>500</v>
      </c>
      <c r="K64" s="187"/>
    </row>
    <row r="65" spans="1:11" ht="23.25" customHeight="1" x14ac:dyDescent="0.25">
      <c r="A65" s="156"/>
      <c r="B65" s="132"/>
      <c r="C65" s="220" t="s">
        <v>28</v>
      </c>
      <c r="D65" s="221"/>
      <c r="E65" s="38">
        <v>754</v>
      </c>
      <c r="F65" s="38">
        <v>75412</v>
      </c>
      <c r="G65" s="37">
        <v>4210</v>
      </c>
      <c r="H65" s="44">
        <v>1000</v>
      </c>
      <c r="I65" s="22"/>
      <c r="J65" s="45">
        <v>1000</v>
      </c>
      <c r="K65" s="188"/>
    </row>
    <row r="66" spans="1:11" ht="36.75" customHeight="1" x14ac:dyDescent="0.25">
      <c r="A66" s="156"/>
      <c r="B66" s="132"/>
      <c r="C66" s="220" t="s">
        <v>88</v>
      </c>
      <c r="D66" s="221"/>
      <c r="E66" s="38">
        <v>600</v>
      </c>
      <c r="F66" s="38">
        <v>60017</v>
      </c>
      <c r="G66" s="37">
        <v>6050</v>
      </c>
      <c r="H66" s="44">
        <v>15690.86</v>
      </c>
      <c r="I66" s="22">
        <v>15690.86</v>
      </c>
      <c r="J66" s="45">
        <v>15691</v>
      </c>
      <c r="K66" s="188"/>
    </row>
    <row r="67" spans="1:11" ht="36.75" customHeight="1" x14ac:dyDescent="0.25">
      <c r="A67" s="156"/>
      <c r="B67" s="132"/>
      <c r="C67" s="220" t="s">
        <v>66</v>
      </c>
      <c r="D67" s="221"/>
      <c r="E67" s="38">
        <v>926</v>
      </c>
      <c r="F67" s="38">
        <v>92695</v>
      </c>
      <c r="G67" s="37">
        <v>4210</v>
      </c>
      <c r="H67" s="44">
        <v>2000</v>
      </c>
      <c r="I67" s="22"/>
      <c r="J67" s="45">
        <v>2000</v>
      </c>
      <c r="K67" s="188"/>
    </row>
    <row r="68" spans="1:11" ht="20.25" customHeight="1" x14ac:dyDescent="0.25">
      <c r="A68" s="156"/>
      <c r="B68" s="132"/>
      <c r="C68" s="157" t="s">
        <v>29</v>
      </c>
      <c r="D68" s="158"/>
      <c r="E68" s="175">
        <v>750</v>
      </c>
      <c r="F68" s="175">
        <v>75075</v>
      </c>
      <c r="G68" s="37">
        <v>4210</v>
      </c>
      <c r="H68" s="44">
        <v>1000</v>
      </c>
      <c r="I68" s="22"/>
      <c r="J68" s="45">
        <v>1000</v>
      </c>
      <c r="K68" s="188"/>
    </row>
    <row r="69" spans="1:11" ht="21.75" customHeight="1" x14ac:dyDescent="0.25">
      <c r="A69" s="156"/>
      <c r="B69" s="101"/>
      <c r="C69" s="161"/>
      <c r="D69" s="162"/>
      <c r="E69" s="177"/>
      <c r="F69" s="177"/>
      <c r="G69" s="106">
        <v>4300</v>
      </c>
      <c r="H69" s="44">
        <v>400</v>
      </c>
      <c r="I69" s="105"/>
      <c r="J69" s="45">
        <v>400</v>
      </c>
      <c r="K69" s="103"/>
    </row>
    <row r="70" spans="1:11" ht="34.5" customHeight="1" x14ac:dyDescent="0.25">
      <c r="A70" s="156"/>
      <c r="B70" s="66"/>
      <c r="C70" s="171" t="s">
        <v>110</v>
      </c>
      <c r="D70" s="172"/>
      <c r="E70" s="65">
        <v>926</v>
      </c>
      <c r="F70" s="65">
        <v>92695</v>
      </c>
      <c r="G70" s="68">
        <v>4300</v>
      </c>
      <c r="H70" s="44">
        <v>9060</v>
      </c>
      <c r="I70" s="67"/>
      <c r="J70" s="45">
        <v>9060</v>
      </c>
      <c r="K70" s="64"/>
    </row>
    <row r="71" spans="1:11" x14ac:dyDescent="0.25">
      <c r="A71" s="156"/>
      <c r="B71" s="39" t="s">
        <v>12</v>
      </c>
      <c r="C71" s="137">
        <f>H64+H65+H66+H67+H68+H70</f>
        <v>29250.86</v>
      </c>
      <c r="D71" s="138"/>
      <c r="E71" s="138"/>
      <c r="F71" s="138"/>
      <c r="G71" s="138"/>
      <c r="H71" s="139"/>
      <c r="I71" s="40">
        <f>SUM(I64:I68)</f>
        <v>15690.86</v>
      </c>
      <c r="J71" s="24">
        <f>J64+J65+J66+J67+J68+J70</f>
        <v>29251</v>
      </c>
      <c r="K71" s="21">
        <v>29650.86</v>
      </c>
    </row>
    <row r="72" spans="1:11" ht="41.25" customHeight="1" x14ac:dyDescent="0.25">
      <c r="A72" s="258">
        <v>12</v>
      </c>
      <c r="B72" s="216" t="s">
        <v>30</v>
      </c>
      <c r="C72" s="199" t="s">
        <v>57</v>
      </c>
      <c r="D72" s="228"/>
      <c r="E72" s="41">
        <v>926</v>
      </c>
      <c r="F72" s="41">
        <v>92695</v>
      </c>
      <c r="G72" s="41">
        <v>4300</v>
      </c>
      <c r="H72" s="46">
        <v>6000</v>
      </c>
      <c r="I72" s="47"/>
      <c r="J72" s="48">
        <v>6000</v>
      </c>
      <c r="K72" s="21"/>
    </row>
    <row r="73" spans="1:11" ht="38.25" customHeight="1" x14ac:dyDescent="0.25">
      <c r="A73" s="259"/>
      <c r="B73" s="226"/>
      <c r="C73" s="163" t="s">
        <v>102</v>
      </c>
      <c r="D73" s="164"/>
      <c r="E73" s="37">
        <v>700</v>
      </c>
      <c r="F73" s="37">
        <v>70005</v>
      </c>
      <c r="G73" s="37">
        <v>4270</v>
      </c>
      <c r="H73" s="22">
        <v>18242.23</v>
      </c>
      <c r="I73" s="22"/>
      <c r="J73" s="32">
        <v>18243</v>
      </c>
      <c r="K73" s="29"/>
    </row>
    <row r="74" spans="1:11" x14ac:dyDescent="0.25">
      <c r="A74" s="27"/>
      <c r="B74" s="39" t="s">
        <v>12</v>
      </c>
      <c r="C74" s="137">
        <f>SUM(H73+H72)</f>
        <v>24242.23</v>
      </c>
      <c r="D74" s="138"/>
      <c r="E74" s="138"/>
      <c r="F74" s="138"/>
      <c r="G74" s="138"/>
      <c r="H74" s="139"/>
      <c r="I74" s="21">
        <f>SUM(I73)</f>
        <v>0</v>
      </c>
      <c r="J74" s="24">
        <f>J73+J72</f>
        <v>24243</v>
      </c>
      <c r="K74" s="21">
        <v>24242.23</v>
      </c>
    </row>
    <row r="75" spans="1:11" ht="21" customHeight="1" x14ac:dyDescent="0.25">
      <c r="A75" s="156">
        <v>13</v>
      </c>
      <c r="B75" s="131" t="s">
        <v>31</v>
      </c>
      <c r="C75" s="145" t="s">
        <v>22</v>
      </c>
      <c r="D75" s="145"/>
      <c r="E75" s="37">
        <v>754</v>
      </c>
      <c r="F75" s="37">
        <v>75412</v>
      </c>
      <c r="G75" s="37">
        <v>4210</v>
      </c>
      <c r="H75" s="22">
        <v>2000</v>
      </c>
      <c r="I75" s="49"/>
      <c r="J75" s="32">
        <v>2000</v>
      </c>
      <c r="K75" s="187"/>
    </row>
    <row r="76" spans="1:11" ht="37.5" customHeight="1" x14ac:dyDescent="0.25">
      <c r="A76" s="156"/>
      <c r="B76" s="132"/>
      <c r="C76" s="129" t="s">
        <v>67</v>
      </c>
      <c r="D76" s="144"/>
      <c r="E76" s="37">
        <v>926</v>
      </c>
      <c r="F76" s="37">
        <v>92605</v>
      </c>
      <c r="G76" s="37">
        <v>6050</v>
      </c>
      <c r="H76" s="22">
        <v>10000</v>
      </c>
      <c r="I76" s="49">
        <v>10000</v>
      </c>
      <c r="J76" s="32">
        <v>10000</v>
      </c>
      <c r="K76" s="188"/>
    </row>
    <row r="77" spans="1:11" ht="39" customHeight="1" x14ac:dyDescent="0.25">
      <c r="A77" s="156"/>
      <c r="B77" s="132"/>
      <c r="C77" s="229" t="s">
        <v>89</v>
      </c>
      <c r="D77" s="229"/>
      <c r="E77" s="37">
        <v>600</v>
      </c>
      <c r="F77" s="37">
        <v>60016</v>
      </c>
      <c r="G77" s="37">
        <v>4210</v>
      </c>
      <c r="H77" s="22">
        <v>3500</v>
      </c>
      <c r="I77" s="49"/>
      <c r="J77" s="32">
        <v>3500</v>
      </c>
      <c r="K77" s="188"/>
    </row>
    <row r="78" spans="1:11" ht="54" customHeight="1" x14ac:dyDescent="0.25">
      <c r="A78" s="156"/>
      <c r="B78" s="132"/>
      <c r="C78" s="129" t="s">
        <v>97</v>
      </c>
      <c r="D78" s="144"/>
      <c r="E78" s="37">
        <v>926</v>
      </c>
      <c r="F78" s="37">
        <v>92695</v>
      </c>
      <c r="G78" s="37">
        <v>6050</v>
      </c>
      <c r="H78" s="22">
        <v>19482</v>
      </c>
      <c r="I78" s="49">
        <v>19482</v>
      </c>
      <c r="J78" s="32">
        <v>19482</v>
      </c>
      <c r="K78" s="188"/>
    </row>
    <row r="79" spans="1:11" ht="51.75" customHeight="1" x14ac:dyDescent="0.25">
      <c r="A79" s="156"/>
      <c r="B79" s="132"/>
      <c r="C79" s="129" t="s">
        <v>119</v>
      </c>
      <c r="D79" s="144"/>
      <c r="E79" s="108">
        <v>926</v>
      </c>
      <c r="F79" s="108">
        <v>92695</v>
      </c>
      <c r="G79" s="107">
        <v>4210</v>
      </c>
      <c r="H79" s="44">
        <v>1621.63</v>
      </c>
      <c r="I79" s="49"/>
      <c r="J79" s="45">
        <v>1622</v>
      </c>
      <c r="K79" s="188"/>
    </row>
    <row r="80" spans="1:11" ht="42" customHeight="1" x14ac:dyDescent="0.25">
      <c r="A80" s="156"/>
      <c r="B80" s="132"/>
      <c r="C80" s="129" t="s">
        <v>98</v>
      </c>
      <c r="D80" s="144"/>
      <c r="E80" s="38">
        <v>926</v>
      </c>
      <c r="F80" s="38">
        <v>92695</v>
      </c>
      <c r="G80" s="37">
        <v>4300</v>
      </c>
      <c r="H80" s="44">
        <v>5000</v>
      </c>
      <c r="I80" s="49"/>
      <c r="J80" s="45">
        <v>5000</v>
      </c>
      <c r="K80" s="188"/>
    </row>
    <row r="81" spans="1:11" ht="14.25" customHeight="1" x14ac:dyDescent="0.25">
      <c r="A81" s="156"/>
      <c r="B81" s="132"/>
      <c r="C81" s="145" t="s">
        <v>32</v>
      </c>
      <c r="D81" s="145"/>
      <c r="E81" s="146">
        <v>750</v>
      </c>
      <c r="F81" s="146">
        <v>75075</v>
      </c>
      <c r="G81" s="106">
        <v>4210</v>
      </c>
      <c r="H81" s="102">
        <v>1750</v>
      </c>
      <c r="I81" s="102"/>
      <c r="J81" s="104">
        <v>1750</v>
      </c>
      <c r="K81" s="188"/>
    </row>
    <row r="82" spans="1:11" ht="21.75" customHeight="1" x14ac:dyDescent="0.25">
      <c r="A82" s="156"/>
      <c r="B82" s="133"/>
      <c r="C82" s="145"/>
      <c r="D82" s="145"/>
      <c r="E82" s="146"/>
      <c r="F82" s="146"/>
      <c r="G82" s="106">
        <v>4300</v>
      </c>
      <c r="H82" s="102">
        <v>350</v>
      </c>
      <c r="I82" s="102"/>
      <c r="J82" s="104">
        <v>350</v>
      </c>
      <c r="K82" s="103"/>
    </row>
    <row r="83" spans="1:11" x14ac:dyDescent="0.25">
      <c r="A83" s="156"/>
      <c r="B83" s="39" t="s">
        <v>12</v>
      </c>
      <c r="C83" s="137">
        <f>SUM(H75:H82)</f>
        <v>43703.63</v>
      </c>
      <c r="D83" s="138"/>
      <c r="E83" s="138"/>
      <c r="F83" s="138"/>
      <c r="G83" s="138"/>
      <c r="H83" s="139"/>
      <c r="I83" s="40">
        <f>SUM(I75:I81)</f>
        <v>29482</v>
      </c>
      <c r="J83" s="24">
        <f>SUM(J75:J82)</f>
        <v>43704</v>
      </c>
      <c r="K83" s="21">
        <v>43703.63</v>
      </c>
    </row>
    <row r="84" spans="1:11" ht="21" customHeight="1" x14ac:dyDescent="0.25">
      <c r="A84" s="156">
        <v>14</v>
      </c>
      <c r="B84" s="216" t="s">
        <v>33</v>
      </c>
      <c r="C84" s="224" t="s">
        <v>22</v>
      </c>
      <c r="D84" s="225"/>
      <c r="E84" s="37">
        <v>754</v>
      </c>
      <c r="F84" s="37">
        <v>75412</v>
      </c>
      <c r="G84" s="37">
        <v>4210</v>
      </c>
      <c r="H84" s="22">
        <v>1000</v>
      </c>
      <c r="I84" s="22"/>
      <c r="J84" s="32">
        <v>1000</v>
      </c>
      <c r="K84" s="187"/>
    </row>
    <row r="85" spans="1:11" ht="45" customHeight="1" x14ac:dyDescent="0.25">
      <c r="A85" s="156"/>
      <c r="B85" s="217"/>
      <c r="C85" s="129" t="s">
        <v>71</v>
      </c>
      <c r="D85" s="144"/>
      <c r="E85" s="37">
        <v>926</v>
      </c>
      <c r="F85" s="37">
        <v>92695</v>
      </c>
      <c r="G85" s="37">
        <v>6050</v>
      </c>
      <c r="H85" s="22">
        <v>20273</v>
      </c>
      <c r="I85" s="22">
        <v>20273</v>
      </c>
      <c r="J85" s="32">
        <v>20273</v>
      </c>
      <c r="K85" s="188"/>
    </row>
    <row r="86" spans="1:11" ht="33.75" customHeight="1" x14ac:dyDescent="0.25">
      <c r="A86" s="156"/>
      <c r="B86" s="217"/>
      <c r="C86" s="129" t="s">
        <v>91</v>
      </c>
      <c r="D86" s="144"/>
      <c r="E86" s="37">
        <v>926</v>
      </c>
      <c r="F86" s="37">
        <v>92695</v>
      </c>
      <c r="G86" s="37">
        <v>6050</v>
      </c>
      <c r="H86" s="22">
        <v>12746</v>
      </c>
      <c r="I86" s="22">
        <v>12746</v>
      </c>
      <c r="J86" s="32">
        <v>12746</v>
      </c>
      <c r="K86" s="188"/>
    </row>
    <row r="87" spans="1:11" ht="61.5" customHeight="1" x14ac:dyDescent="0.25">
      <c r="A87" s="156"/>
      <c r="B87" s="217"/>
      <c r="C87" s="129" t="s">
        <v>70</v>
      </c>
      <c r="D87" s="144"/>
      <c r="E87" s="37">
        <v>926</v>
      </c>
      <c r="F87" s="37">
        <v>92695</v>
      </c>
      <c r="G87" s="37">
        <v>4300</v>
      </c>
      <c r="H87" s="22">
        <v>2376</v>
      </c>
      <c r="I87" s="22"/>
      <c r="J87" s="32">
        <v>2376</v>
      </c>
      <c r="K87" s="188"/>
    </row>
    <row r="88" spans="1:11" ht="21" customHeight="1" x14ac:dyDescent="0.25">
      <c r="A88" s="156"/>
      <c r="B88" s="217"/>
      <c r="C88" s="171" t="s">
        <v>69</v>
      </c>
      <c r="D88" s="172"/>
      <c r="E88" s="38">
        <v>750</v>
      </c>
      <c r="F88" s="38">
        <v>75075</v>
      </c>
      <c r="G88" s="37">
        <v>4210</v>
      </c>
      <c r="H88" s="22">
        <v>300</v>
      </c>
      <c r="I88" s="22"/>
      <c r="J88" s="32">
        <v>300</v>
      </c>
      <c r="K88" s="188"/>
    </row>
    <row r="89" spans="1:11" ht="22.5" customHeight="1" x14ac:dyDescent="0.25">
      <c r="A89" s="156"/>
      <c r="B89" s="226"/>
      <c r="C89" s="171" t="s">
        <v>69</v>
      </c>
      <c r="D89" s="172"/>
      <c r="E89" s="81">
        <v>750</v>
      </c>
      <c r="F89" s="81">
        <v>75075</v>
      </c>
      <c r="G89" s="85">
        <v>4300</v>
      </c>
      <c r="H89" s="86">
        <v>1600</v>
      </c>
      <c r="I89" s="84"/>
      <c r="J89" s="83">
        <v>1600</v>
      </c>
      <c r="K89" s="82"/>
    </row>
    <row r="90" spans="1:11" x14ac:dyDescent="0.25">
      <c r="A90" s="156"/>
      <c r="B90" s="39" t="s">
        <v>12</v>
      </c>
      <c r="C90" s="137">
        <f>SUM(H84:H89)</f>
        <v>38295</v>
      </c>
      <c r="D90" s="138"/>
      <c r="E90" s="138"/>
      <c r="F90" s="138"/>
      <c r="G90" s="138"/>
      <c r="H90" s="139"/>
      <c r="I90" s="40">
        <f>SUM(I84:I88)</f>
        <v>33019</v>
      </c>
      <c r="J90" s="24">
        <f>J84+J85+J86+J87+J88+J89</f>
        <v>38295</v>
      </c>
      <c r="K90" s="21">
        <v>38295</v>
      </c>
    </row>
    <row r="91" spans="1:11" ht="18.75" customHeight="1" x14ac:dyDescent="0.25">
      <c r="A91" s="147">
        <v>15</v>
      </c>
      <c r="B91" s="131" t="s">
        <v>34</v>
      </c>
      <c r="C91" s="185" t="s">
        <v>35</v>
      </c>
      <c r="D91" s="186"/>
      <c r="E91" s="48">
        <v>600</v>
      </c>
      <c r="F91" s="48">
        <v>60017</v>
      </c>
      <c r="G91" s="48">
        <v>6050</v>
      </c>
      <c r="H91" s="22">
        <v>20645.09</v>
      </c>
      <c r="I91" s="22">
        <v>20645.09</v>
      </c>
      <c r="J91" s="32">
        <v>20646</v>
      </c>
      <c r="K91" s="29"/>
    </row>
    <row r="92" spans="1:11" ht="23.25" customHeight="1" x14ac:dyDescent="0.25">
      <c r="A92" s="148"/>
      <c r="B92" s="132"/>
      <c r="C92" s="157" t="s">
        <v>77</v>
      </c>
      <c r="D92" s="158"/>
      <c r="E92" s="50">
        <v>750</v>
      </c>
      <c r="F92" s="50">
        <v>75075</v>
      </c>
      <c r="G92" s="48">
        <v>4210</v>
      </c>
      <c r="H92" s="44">
        <v>1086</v>
      </c>
      <c r="I92" s="22"/>
      <c r="J92" s="45">
        <v>1086</v>
      </c>
      <c r="K92" s="29"/>
    </row>
    <row r="93" spans="1:11" x14ac:dyDescent="0.25">
      <c r="A93" s="165"/>
      <c r="B93" s="39" t="s">
        <v>12</v>
      </c>
      <c r="C93" s="149">
        <f>SUM(H91:H92)</f>
        <v>21731.09</v>
      </c>
      <c r="D93" s="150"/>
      <c r="E93" s="150"/>
      <c r="F93" s="150"/>
      <c r="G93" s="150"/>
      <c r="H93" s="151"/>
      <c r="I93" s="40">
        <f>SUM(I91:I92)</f>
        <v>20645.09</v>
      </c>
      <c r="J93" s="24">
        <f>J91+J92</f>
        <v>21732</v>
      </c>
      <c r="K93" s="21">
        <v>21731.09</v>
      </c>
    </row>
    <row r="94" spans="1:11" ht="31.5" customHeight="1" x14ac:dyDescent="0.25">
      <c r="A94" s="156">
        <v>16</v>
      </c>
      <c r="B94" s="218" t="s">
        <v>36</v>
      </c>
      <c r="C94" s="220" t="s">
        <v>90</v>
      </c>
      <c r="D94" s="221"/>
      <c r="E94" s="41">
        <v>926</v>
      </c>
      <c r="F94" s="41">
        <v>92695</v>
      </c>
      <c r="G94" s="41">
        <v>6050</v>
      </c>
      <c r="H94" s="74">
        <v>12360</v>
      </c>
      <c r="I94" s="74">
        <v>12360</v>
      </c>
      <c r="J94" s="51">
        <v>12360</v>
      </c>
      <c r="K94" s="187"/>
    </row>
    <row r="95" spans="1:11" ht="30" customHeight="1" x14ac:dyDescent="0.25">
      <c r="A95" s="156"/>
      <c r="B95" s="219"/>
      <c r="C95" s="222" t="s">
        <v>105</v>
      </c>
      <c r="D95" s="223"/>
      <c r="E95" s="73">
        <v>926</v>
      </c>
      <c r="F95" s="73">
        <v>92695</v>
      </c>
      <c r="G95" s="73">
        <v>6050</v>
      </c>
      <c r="H95" s="52">
        <v>31225.439999999999</v>
      </c>
      <c r="I95" s="74">
        <v>31225.439999999999</v>
      </c>
      <c r="J95" s="53">
        <v>31225</v>
      </c>
      <c r="K95" s="188"/>
    </row>
    <row r="96" spans="1:11" ht="31.5" customHeight="1" x14ac:dyDescent="0.25">
      <c r="A96" s="156"/>
      <c r="B96" s="219"/>
      <c r="C96" s="157" t="s">
        <v>106</v>
      </c>
      <c r="D96" s="158"/>
      <c r="E96" s="94">
        <v>750</v>
      </c>
      <c r="F96" s="58">
        <v>75075</v>
      </c>
      <c r="G96" s="98">
        <v>4210</v>
      </c>
      <c r="H96" s="52">
        <v>2414.56</v>
      </c>
      <c r="I96" s="99"/>
      <c r="J96" s="45">
        <v>2415</v>
      </c>
      <c r="K96" s="188"/>
    </row>
    <row r="97" spans="1:11" ht="20.25" customHeight="1" x14ac:dyDescent="0.25">
      <c r="A97" s="156"/>
      <c r="B97" s="219"/>
      <c r="C97" s="220" t="s">
        <v>92</v>
      </c>
      <c r="D97" s="221"/>
      <c r="E97" s="41">
        <v>926</v>
      </c>
      <c r="F97" s="41">
        <v>92695</v>
      </c>
      <c r="G97" s="41">
        <v>4300</v>
      </c>
      <c r="H97" s="52">
        <v>2291.3000000000002</v>
      </c>
      <c r="I97" s="74"/>
      <c r="J97" s="53">
        <v>2292</v>
      </c>
      <c r="K97" s="188"/>
    </row>
    <row r="98" spans="1:11" x14ac:dyDescent="0.25">
      <c r="A98" s="156"/>
      <c r="B98" s="39" t="s">
        <v>12</v>
      </c>
      <c r="C98" s="149">
        <f>SUM(H94:H97)</f>
        <v>48291.3</v>
      </c>
      <c r="D98" s="150"/>
      <c r="E98" s="150"/>
      <c r="F98" s="150"/>
      <c r="G98" s="150"/>
      <c r="H98" s="151"/>
      <c r="I98" s="77">
        <f>SUM(I94:I97)</f>
        <v>43585.440000000002</v>
      </c>
      <c r="J98" s="24">
        <f>J94+J95+J97+J96</f>
        <v>48292</v>
      </c>
      <c r="K98" s="80">
        <v>48291.3</v>
      </c>
    </row>
    <row r="99" spans="1:11" ht="28.5" customHeight="1" x14ac:dyDescent="0.25">
      <c r="A99" s="156">
        <v>17</v>
      </c>
      <c r="B99" s="216" t="s">
        <v>37</v>
      </c>
      <c r="C99" s="157" t="s">
        <v>101</v>
      </c>
      <c r="D99" s="158"/>
      <c r="E99" s="38">
        <v>921</v>
      </c>
      <c r="F99" s="36">
        <v>92195</v>
      </c>
      <c r="G99" s="38">
        <v>4210</v>
      </c>
      <c r="H99" s="54">
        <v>2800</v>
      </c>
      <c r="I99" s="23"/>
      <c r="J99" s="43">
        <v>2800</v>
      </c>
      <c r="K99" s="187"/>
    </row>
    <row r="100" spans="1:11" ht="24" customHeight="1" x14ac:dyDescent="0.25">
      <c r="A100" s="156"/>
      <c r="B100" s="217"/>
      <c r="C100" s="129" t="s">
        <v>95</v>
      </c>
      <c r="D100" s="144"/>
      <c r="E100" s="38">
        <v>600</v>
      </c>
      <c r="F100" s="55">
        <v>60016</v>
      </c>
      <c r="G100" s="38">
        <v>6050</v>
      </c>
      <c r="H100" s="56">
        <v>15964.14</v>
      </c>
      <c r="I100" s="23">
        <v>15964.14</v>
      </c>
      <c r="J100" s="57">
        <v>15965</v>
      </c>
      <c r="K100" s="188"/>
    </row>
    <row r="101" spans="1:11" ht="22.5" customHeight="1" x14ac:dyDescent="0.25">
      <c r="A101" s="156"/>
      <c r="B101" s="217"/>
      <c r="C101" s="157" t="s">
        <v>38</v>
      </c>
      <c r="D101" s="158"/>
      <c r="E101" s="38">
        <v>750</v>
      </c>
      <c r="F101" s="58">
        <v>75075</v>
      </c>
      <c r="G101" s="37">
        <v>4210</v>
      </c>
      <c r="H101" s="52">
        <v>987</v>
      </c>
      <c r="I101" s="22"/>
      <c r="J101" s="45">
        <v>987</v>
      </c>
      <c r="K101" s="188"/>
    </row>
    <row r="102" spans="1:11" x14ac:dyDescent="0.25">
      <c r="A102" s="156"/>
      <c r="B102" s="39" t="s">
        <v>12</v>
      </c>
      <c r="C102" s="149">
        <f>SUM(H99:H101)</f>
        <v>19751.14</v>
      </c>
      <c r="D102" s="150"/>
      <c r="E102" s="150"/>
      <c r="F102" s="150"/>
      <c r="G102" s="150"/>
      <c r="H102" s="151"/>
      <c r="I102" s="40">
        <f>SUM(I99:I101)</f>
        <v>15964.14</v>
      </c>
      <c r="J102" s="59">
        <f>J99+J100+J101</f>
        <v>19752</v>
      </c>
      <c r="K102" s="21">
        <v>19751.14</v>
      </c>
    </row>
    <row r="103" spans="1:11" ht="59.25" customHeight="1" x14ac:dyDescent="0.25">
      <c r="A103" s="147">
        <v>18</v>
      </c>
      <c r="B103" s="131" t="s">
        <v>39</v>
      </c>
      <c r="C103" s="145" t="s">
        <v>96</v>
      </c>
      <c r="D103" s="145"/>
      <c r="E103" s="37">
        <v>600</v>
      </c>
      <c r="F103" s="37">
        <v>60016</v>
      </c>
      <c r="G103" s="37">
        <v>4270</v>
      </c>
      <c r="H103" s="22">
        <v>24202</v>
      </c>
      <c r="I103" s="22"/>
      <c r="J103" s="51">
        <v>24202</v>
      </c>
      <c r="K103" s="187"/>
    </row>
    <row r="104" spans="1:11" ht="45" customHeight="1" x14ac:dyDescent="0.25">
      <c r="A104" s="148"/>
      <c r="B104" s="132"/>
      <c r="C104" s="157" t="s">
        <v>40</v>
      </c>
      <c r="D104" s="158"/>
      <c r="E104" s="38">
        <v>750</v>
      </c>
      <c r="F104" s="38">
        <v>75075</v>
      </c>
      <c r="G104" s="37">
        <v>4300</v>
      </c>
      <c r="H104" s="52">
        <v>1150</v>
      </c>
      <c r="I104" s="42"/>
      <c r="J104" s="53">
        <v>1150</v>
      </c>
      <c r="K104" s="188"/>
    </row>
    <row r="105" spans="1:11" x14ac:dyDescent="0.25">
      <c r="A105" s="165"/>
      <c r="B105" s="39" t="s">
        <v>12</v>
      </c>
      <c r="C105" s="211">
        <f>SUM(H103:H104)</f>
        <v>25352</v>
      </c>
      <c r="D105" s="212"/>
      <c r="E105" s="212"/>
      <c r="F105" s="212"/>
      <c r="G105" s="212"/>
      <c r="H105" s="213"/>
      <c r="I105" s="69"/>
      <c r="J105" s="70">
        <f>J104+J103</f>
        <v>25352</v>
      </c>
      <c r="K105" s="71">
        <v>25352.93</v>
      </c>
    </row>
    <row r="106" spans="1:11" x14ac:dyDescent="0.25">
      <c r="A106" s="156">
        <v>19</v>
      </c>
      <c r="B106" s="208" t="s">
        <v>41</v>
      </c>
      <c r="C106" s="157" t="s">
        <v>115</v>
      </c>
      <c r="D106" s="158"/>
      <c r="E106" s="175">
        <v>926</v>
      </c>
      <c r="F106" s="175">
        <v>92695</v>
      </c>
      <c r="G106" s="175">
        <v>6050</v>
      </c>
      <c r="H106" s="191">
        <v>19700</v>
      </c>
      <c r="I106" s="191">
        <v>19700</v>
      </c>
      <c r="J106" s="194">
        <v>19700</v>
      </c>
      <c r="K106" s="187"/>
    </row>
    <row r="107" spans="1:11" ht="162.75" customHeight="1" x14ac:dyDescent="0.25">
      <c r="A107" s="156"/>
      <c r="B107" s="208"/>
      <c r="C107" s="161"/>
      <c r="D107" s="162"/>
      <c r="E107" s="177"/>
      <c r="F107" s="177"/>
      <c r="G107" s="177"/>
      <c r="H107" s="193"/>
      <c r="I107" s="193"/>
      <c r="J107" s="196"/>
      <c r="K107" s="188"/>
    </row>
    <row r="108" spans="1:11" ht="21" customHeight="1" x14ac:dyDescent="0.25">
      <c r="A108" s="156"/>
      <c r="B108" s="208"/>
      <c r="C108" s="129" t="s">
        <v>72</v>
      </c>
      <c r="D108" s="144"/>
      <c r="E108" s="37">
        <v>926</v>
      </c>
      <c r="F108" s="37">
        <v>92695</v>
      </c>
      <c r="G108" s="37">
        <v>4210</v>
      </c>
      <c r="H108" s="22">
        <v>499.88</v>
      </c>
      <c r="I108" s="22"/>
      <c r="J108" s="32">
        <v>499.88</v>
      </c>
      <c r="K108" s="188"/>
    </row>
    <row r="109" spans="1:11" ht="32.25" customHeight="1" x14ac:dyDescent="0.25">
      <c r="A109" s="156"/>
      <c r="B109" s="208"/>
      <c r="C109" s="145" t="s">
        <v>42</v>
      </c>
      <c r="D109" s="145"/>
      <c r="E109" s="38">
        <v>750</v>
      </c>
      <c r="F109" s="38">
        <v>75075</v>
      </c>
      <c r="G109" s="37">
        <v>4300</v>
      </c>
      <c r="H109" s="44">
        <v>1000</v>
      </c>
      <c r="I109" s="22"/>
      <c r="J109" s="45">
        <v>1000</v>
      </c>
      <c r="K109" s="188"/>
    </row>
    <row r="110" spans="1:11" x14ac:dyDescent="0.25">
      <c r="A110" s="156"/>
      <c r="B110" s="39" t="s">
        <v>12</v>
      </c>
      <c r="C110" s="209"/>
      <c r="D110" s="210"/>
      <c r="E110" s="138">
        <f>SUM(H106:H109)</f>
        <v>21199.88</v>
      </c>
      <c r="F110" s="214"/>
      <c r="G110" s="214"/>
      <c r="H110" s="215"/>
      <c r="I110" s="40">
        <f>SUM(I106:I109)</f>
        <v>19700</v>
      </c>
      <c r="J110" s="24">
        <f>J106+J108+J109</f>
        <v>21199.88</v>
      </c>
      <c r="K110" s="21">
        <v>21199.88</v>
      </c>
    </row>
    <row r="111" spans="1:11" x14ac:dyDescent="0.25">
      <c r="A111" s="156">
        <v>20</v>
      </c>
      <c r="B111" s="131" t="s">
        <v>43</v>
      </c>
      <c r="C111" s="157" t="s">
        <v>93</v>
      </c>
      <c r="D111" s="158"/>
      <c r="E111" s="175">
        <v>926</v>
      </c>
      <c r="F111" s="175">
        <v>92695</v>
      </c>
      <c r="G111" s="175">
        <v>6050</v>
      </c>
      <c r="H111" s="191">
        <v>22572.32</v>
      </c>
      <c r="I111" s="191">
        <v>22572.32</v>
      </c>
      <c r="J111" s="194">
        <v>22573</v>
      </c>
      <c r="K111" s="187"/>
    </row>
    <row r="112" spans="1:11" ht="10.5" customHeight="1" x14ac:dyDescent="0.25">
      <c r="A112" s="156"/>
      <c r="B112" s="132"/>
      <c r="C112" s="159"/>
      <c r="D112" s="160"/>
      <c r="E112" s="176"/>
      <c r="F112" s="176"/>
      <c r="G112" s="176"/>
      <c r="H112" s="192"/>
      <c r="I112" s="192"/>
      <c r="J112" s="195"/>
      <c r="K112" s="188"/>
    </row>
    <row r="113" spans="1:11" ht="6" customHeight="1" x14ac:dyDescent="0.25">
      <c r="A113" s="156"/>
      <c r="B113" s="132"/>
      <c r="C113" s="159"/>
      <c r="D113" s="160"/>
      <c r="E113" s="176"/>
      <c r="F113" s="176"/>
      <c r="G113" s="176"/>
      <c r="H113" s="192"/>
      <c r="I113" s="192"/>
      <c r="J113" s="195"/>
      <c r="K113" s="188"/>
    </row>
    <row r="114" spans="1:11" hidden="1" x14ac:dyDescent="0.25">
      <c r="A114" s="156"/>
      <c r="B114" s="132"/>
      <c r="C114" s="161"/>
      <c r="D114" s="162"/>
      <c r="E114" s="177"/>
      <c r="F114" s="177"/>
      <c r="G114" s="177"/>
      <c r="H114" s="193"/>
      <c r="I114" s="193"/>
      <c r="J114" s="196"/>
      <c r="K114" s="188"/>
    </row>
    <row r="115" spans="1:11" ht="33" customHeight="1" x14ac:dyDescent="0.25">
      <c r="A115" s="156"/>
      <c r="B115" s="132"/>
      <c r="C115" s="157" t="s">
        <v>117</v>
      </c>
      <c r="D115" s="158"/>
      <c r="E115" s="98">
        <v>750</v>
      </c>
      <c r="F115" s="98">
        <v>75075</v>
      </c>
      <c r="G115" s="98">
        <v>4300</v>
      </c>
      <c r="H115" s="99">
        <v>591</v>
      </c>
      <c r="I115" s="99"/>
      <c r="J115" s="95">
        <v>591</v>
      </c>
      <c r="K115" s="188"/>
    </row>
    <row r="116" spans="1:11" ht="27.75" customHeight="1" x14ac:dyDescent="0.25">
      <c r="A116" s="156"/>
      <c r="B116" s="132"/>
      <c r="C116" s="157" t="s">
        <v>117</v>
      </c>
      <c r="D116" s="158"/>
      <c r="E116" s="37">
        <v>750</v>
      </c>
      <c r="F116" s="37">
        <v>75075</v>
      </c>
      <c r="G116" s="37">
        <v>4210</v>
      </c>
      <c r="H116" s="22">
        <v>596</v>
      </c>
      <c r="I116" s="22"/>
      <c r="J116" s="32">
        <v>596</v>
      </c>
      <c r="K116" s="188"/>
    </row>
    <row r="117" spans="1:11" x14ac:dyDescent="0.25">
      <c r="A117" s="156"/>
      <c r="B117" s="39" t="s">
        <v>12</v>
      </c>
      <c r="C117" s="149">
        <f>SUM(H111:H116)</f>
        <v>23759.32</v>
      </c>
      <c r="D117" s="150"/>
      <c r="E117" s="150"/>
      <c r="F117" s="150"/>
      <c r="G117" s="150"/>
      <c r="H117" s="151"/>
      <c r="I117" s="21">
        <f>SUM(I111:I114)</f>
        <v>22572.32</v>
      </c>
      <c r="J117" s="24">
        <f>J111+J116+J115</f>
        <v>23760</v>
      </c>
      <c r="K117" s="21">
        <v>23759.32</v>
      </c>
    </row>
    <row r="118" spans="1:11" ht="36" customHeight="1" x14ac:dyDescent="0.25">
      <c r="A118" s="147">
        <v>21</v>
      </c>
      <c r="B118" s="131" t="s">
        <v>44</v>
      </c>
      <c r="C118" s="201" t="s">
        <v>104</v>
      </c>
      <c r="D118" s="202"/>
      <c r="E118" s="90">
        <v>750</v>
      </c>
      <c r="F118" s="90">
        <v>75075</v>
      </c>
      <c r="G118" s="90">
        <v>4210</v>
      </c>
      <c r="H118" s="61">
        <v>1300</v>
      </c>
      <c r="I118" s="91"/>
      <c r="J118" s="92">
        <v>1300</v>
      </c>
      <c r="K118" s="93"/>
    </row>
    <row r="119" spans="1:11" x14ac:dyDescent="0.25">
      <c r="A119" s="148"/>
      <c r="B119" s="132"/>
      <c r="C119" s="145" t="s">
        <v>52</v>
      </c>
      <c r="D119" s="145"/>
      <c r="E119" s="146">
        <v>926</v>
      </c>
      <c r="F119" s="146">
        <v>92695</v>
      </c>
      <c r="G119" s="146">
        <v>6050</v>
      </c>
      <c r="H119" s="184">
        <v>25260.22</v>
      </c>
      <c r="I119" s="184">
        <v>25260.22</v>
      </c>
      <c r="J119" s="189">
        <v>25261</v>
      </c>
      <c r="K119" s="190"/>
    </row>
    <row r="120" spans="1:11" ht="44.25" customHeight="1" x14ac:dyDescent="0.25">
      <c r="A120" s="148"/>
      <c r="B120" s="133"/>
      <c r="C120" s="145"/>
      <c r="D120" s="145"/>
      <c r="E120" s="146"/>
      <c r="F120" s="146"/>
      <c r="G120" s="146"/>
      <c r="H120" s="184"/>
      <c r="I120" s="184"/>
      <c r="J120" s="189"/>
      <c r="K120" s="190"/>
    </row>
    <row r="121" spans="1:11" x14ac:dyDescent="0.25">
      <c r="A121" s="165"/>
      <c r="B121" s="39" t="s">
        <v>12</v>
      </c>
      <c r="C121" s="137">
        <f>H118+H119</f>
        <v>26560.22</v>
      </c>
      <c r="D121" s="138"/>
      <c r="E121" s="138"/>
      <c r="F121" s="138"/>
      <c r="G121" s="138"/>
      <c r="H121" s="139"/>
      <c r="I121" s="40">
        <f>SUM(I119:I120)</f>
        <v>25260.22</v>
      </c>
      <c r="J121" s="24">
        <f>J118+J119</f>
        <v>26561</v>
      </c>
      <c r="K121" s="21">
        <v>26560.22</v>
      </c>
    </row>
    <row r="122" spans="1:11" ht="32.25" customHeight="1" x14ac:dyDescent="0.25">
      <c r="A122" s="148">
        <v>22</v>
      </c>
      <c r="B122" s="60" t="s">
        <v>45</v>
      </c>
      <c r="C122" s="129" t="s">
        <v>108</v>
      </c>
      <c r="D122" s="144"/>
      <c r="E122" s="37">
        <v>700</v>
      </c>
      <c r="F122" s="37">
        <v>70005</v>
      </c>
      <c r="G122" s="37">
        <v>6050</v>
      </c>
      <c r="H122" s="22">
        <v>24338.82</v>
      </c>
      <c r="I122" s="22">
        <v>24338.82</v>
      </c>
      <c r="J122" s="32">
        <v>24338.82</v>
      </c>
      <c r="K122" s="21"/>
    </row>
    <row r="123" spans="1:11" x14ac:dyDescent="0.25">
      <c r="A123" s="165"/>
      <c r="B123" s="39" t="s">
        <v>12</v>
      </c>
      <c r="C123" s="137">
        <f>SUM(H122:H122)</f>
        <v>24338.82</v>
      </c>
      <c r="D123" s="138"/>
      <c r="E123" s="138"/>
      <c r="F123" s="138"/>
      <c r="G123" s="138"/>
      <c r="H123" s="139"/>
      <c r="I123" s="21">
        <f>SUM(I122)</f>
        <v>24338.82</v>
      </c>
      <c r="J123" s="24">
        <f>J122</f>
        <v>24338.82</v>
      </c>
      <c r="K123" s="21">
        <v>24338.82</v>
      </c>
    </row>
    <row r="124" spans="1:11" ht="21" customHeight="1" x14ac:dyDescent="0.25">
      <c r="A124" s="147">
        <v>23</v>
      </c>
      <c r="B124" s="131" t="s">
        <v>73</v>
      </c>
      <c r="C124" s="203" t="s">
        <v>120</v>
      </c>
      <c r="D124" s="204"/>
      <c r="E124" s="41">
        <v>921</v>
      </c>
      <c r="F124" s="41">
        <v>92195</v>
      </c>
      <c r="G124" s="41">
        <v>4210</v>
      </c>
      <c r="H124" s="61">
        <v>4000</v>
      </c>
      <c r="I124" s="29"/>
      <c r="J124" s="32">
        <v>4000</v>
      </c>
      <c r="K124" s="29"/>
    </row>
    <row r="125" spans="1:11" ht="81.75" customHeight="1" x14ac:dyDescent="0.25">
      <c r="A125" s="148"/>
      <c r="B125" s="132"/>
      <c r="C125" s="199" t="s">
        <v>116</v>
      </c>
      <c r="D125" s="200"/>
      <c r="E125" s="41">
        <v>926</v>
      </c>
      <c r="F125" s="41">
        <v>92695</v>
      </c>
      <c r="G125" s="41">
        <v>6050</v>
      </c>
      <c r="H125" s="61">
        <v>18131.53</v>
      </c>
      <c r="I125" s="23">
        <v>18131.53</v>
      </c>
      <c r="J125" s="32">
        <v>18131.53</v>
      </c>
      <c r="K125" s="29"/>
    </row>
    <row r="126" spans="1:11" ht="32.25" customHeight="1" x14ac:dyDescent="0.25">
      <c r="A126" s="148"/>
      <c r="B126" s="132"/>
      <c r="C126" s="199" t="s">
        <v>99</v>
      </c>
      <c r="D126" s="200"/>
      <c r="E126" s="41">
        <v>750</v>
      </c>
      <c r="F126" s="41">
        <v>75075</v>
      </c>
      <c r="G126" s="41">
        <v>4210</v>
      </c>
      <c r="H126" s="61">
        <v>1000</v>
      </c>
      <c r="I126" s="29"/>
      <c r="J126" s="32">
        <v>1000</v>
      </c>
      <c r="K126" s="29"/>
    </row>
    <row r="127" spans="1:11" x14ac:dyDescent="0.25">
      <c r="A127" s="165"/>
      <c r="B127" s="39" t="s">
        <v>12</v>
      </c>
      <c r="C127" s="205">
        <f>SUM(H124:H126)</f>
        <v>23131.53</v>
      </c>
      <c r="D127" s="206"/>
      <c r="E127" s="206"/>
      <c r="F127" s="206"/>
      <c r="G127" s="206"/>
      <c r="H127" s="207"/>
      <c r="I127" s="29">
        <f>I125</f>
        <v>18131.53</v>
      </c>
      <c r="J127" s="24">
        <f>SUM(J124:J126)</f>
        <v>23131.53</v>
      </c>
      <c r="K127" s="29">
        <v>23131.53</v>
      </c>
    </row>
    <row r="128" spans="1:11" ht="36" customHeight="1" x14ac:dyDescent="0.25">
      <c r="A128" s="156">
        <v>24</v>
      </c>
      <c r="B128" s="131" t="s">
        <v>46</v>
      </c>
      <c r="C128" s="163" t="s">
        <v>75</v>
      </c>
      <c r="D128" s="164"/>
      <c r="E128" s="37">
        <v>600</v>
      </c>
      <c r="F128" s="37">
        <v>60016</v>
      </c>
      <c r="G128" s="37">
        <v>4210</v>
      </c>
      <c r="H128" s="22">
        <v>1170</v>
      </c>
      <c r="I128" s="23"/>
      <c r="J128" s="32">
        <v>1170</v>
      </c>
      <c r="K128" s="187"/>
    </row>
    <row r="129" spans="1:17" x14ac:dyDescent="0.25">
      <c r="A129" s="156"/>
      <c r="B129" s="132"/>
      <c r="C129" s="129" t="s">
        <v>76</v>
      </c>
      <c r="D129" s="144"/>
      <c r="E129" s="38">
        <v>926</v>
      </c>
      <c r="F129" s="38">
        <v>92695</v>
      </c>
      <c r="G129" s="37">
        <v>6050</v>
      </c>
      <c r="H129" s="44">
        <v>13003.72</v>
      </c>
      <c r="I129" s="23">
        <v>13003.72</v>
      </c>
      <c r="J129" s="45">
        <v>13003.72</v>
      </c>
      <c r="K129" s="188"/>
    </row>
    <row r="130" spans="1:17" ht="28.5" customHeight="1" x14ac:dyDescent="0.25">
      <c r="A130" s="156"/>
      <c r="B130" s="132"/>
      <c r="C130" s="171" t="s">
        <v>74</v>
      </c>
      <c r="D130" s="172"/>
      <c r="E130" s="38">
        <v>750</v>
      </c>
      <c r="F130" s="38">
        <v>75075</v>
      </c>
      <c r="G130" s="37">
        <v>4210</v>
      </c>
      <c r="H130" s="44">
        <v>700</v>
      </c>
      <c r="I130" s="22"/>
      <c r="J130" s="45">
        <v>700</v>
      </c>
      <c r="K130" s="188"/>
    </row>
    <row r="131" spans="1:17" x14ac:dyDescent="0.25">
      <c r="A131" s="156"/>
      <c r="B131" s="39" t="s">
        <v>12</v>
      </c>
      <c r="C131" s="149">
        <f>SUM(H128:H130)</f>
        <v>14873.72</v>
      </c>
      <c r="D131" s="150"/>
      <c r="E131" s="150"/>
      <c r="F131" s="150"/>
      <c r="G131" s="150"/>
      <c r="H131" s="151"/>
      <c r="I131" s="40">
        <f>SUM(I128:I130)</f>
        <v>13003.72</v>
      </c>
      <c r="J131" s="24">
        <f>J128+J129+J130</f>
        <v>14873.72</v>
      </c>
      <c r="K131" s="21">
        <v>14873.72</v>
      </c>
    </row>
    <row r="132" spans="1:17" ht="21" customHeight="1" x14ac:dyDescent="0.25">
      <c r="A132" s="147">
        <v>25</v>
      </c>
      <c r="B132" s="131" t="s">
        <v>47</v>
      </c>
      <c r="C132" s="185" t="s">
        <v>61</v>
      </c>
      <c r="D132" s="186"/>
      <c r="E132" s="32">
        <v>600</v>
      </c>
      <c r="F132" s="48">
        <v>60016</v>
      </c>
      <c r="G132" s="48">
        <v>6050</v>
      </c>
      <c r="H132" s="42">
        <v>10755</v>
      </c>
      <c r="I132" s="22">
        <v>10755</v>
      </c>
      <c r="J132" s="32">
        <v>10755</v>
      </c>
      <c r="K132" s="187"/>
    </row>
    <row r="133" spans="1:17" ht="35.25" customHeight="1" x14ac:dyDescent="0.25">
      <c r="A133" s="148"/>
      <c r="B133" s="132"/>
      <c r="C133" s="197" t="s">
        <v>62</v>
      </c>
      <c r="D133" s="198"/>
      <c r="E133" s="32">
        <v>921</v>
      </c>
      <c r="F133" s="48">
        <v>92195</v>
      </c>
      <c r="G133" s="48">
        <v>4210</v>
      </c>
      <c r="H133" s="42">
        <v>1000</v>
      </c>
      <c r="I133" s="22"/>
      <c r="J133" s="32">
        <v>1000</v>
      </c>
      <c r="K133" s="188"/>
    </row>
    <row r="134" spans="1:17" ht="21" customHeight="1" x14ac:dyDescent="0.25">
      <c r="A134" s="148"/>
      <c r="B134" s="132"/>
      <c r="C134" s="199" t="s">
        <v>63</v>
      </c>
      <c r="D134" s="200"/>
      <c r="E134" s="32">
        <v>600</v>
      </c>
      <c r="F134" s="48">
        <v>60016</v>
      </c>
      <c r="G134" s="48">
        <v>6050</v>
      </c>
      <c r="H134" s="42">
        <v>34336.300000000003</v>
      </c>
      <c r="I134" s="23">
        <v>34336.300000000003</v>
      </c>
      <c r="J134" s="62">
        <v>34337</v>
      </c>
      <c r="K134" s="188"/>
    </row>
    <row r="135" spans="1:17" ht="27.75" customHeight="1" x14ac:dyDescent="0.25">
      <c r="A135" s="148"/>
      <c r="B135" s="132"/>
      <c r="C135" s="152" t="s">
        <v>60</v>
      </c>
      <c r="D135" s="153"/>
      <c r="E135" s="43">
        <v>750</v>
      </c>
      <c r="F135" s="63">
        <v>75075</v>
      </c>
      <c r="G135" s="48">
        <v>4210</v>
      </c>
      <c r="H135" s="52">
        <v>1535</v>
      </c>
      <c r="I135" s="22"/>
      <c r="J135" s="45">
        <v>1535</v>
      </c>
      <c r="K135" s="188"/>
      <c r="Q135" s="26"/>
    </row>
    <row r="136" spans="1:17" ht="27.75" customHeight="1" x14ac:dyDescent="0.25">
      <c r="A136" s="115"/>
      <c r="B136" s="112"/>
      <c r="C136" s="154"/>
      <c r="D136" s="155"/>
      <c r="E136" s="116">
        <v>750</v>
      </c>
      <c r="F136" s="48">
        <v>75075</v>
      </c>
      <c r="G136" s="48">
        <v>4300</v>
      </c>
      <c r="H136" s="117">
        <v>665</v>
      </c>
      <c r="I136" s="114"/>
      <c r="J136" s="116">
        <v>665</v>
      </c>
      <c r="K136" s="113"/>
      <c r="Q136" s="26"/>
    </row>
    <row r="137" spans="1:17" x14ac:dyDescent="0.25">
      <c r="A137" s="25"/>
      <c r="B137" s="39" t="s">
        <v>12</v>
      </c>
      <c r="C137" s="137">
        <f>SUM(H132:H135)</f>
        <v>47626.3</v>
      </c>
      <c r="D137" s="138"/>
      <c r="E137" s="138"/>
      <c r="F137" s="138"/>
      <c r="G137" s="138"/>
      <c r="H137" s="139"/>
      <c r="I137" s="40">
        <f>SUM(I132:I135)</f>
        <v>45091.3</v>
      </c>
      <c r="J137" s="24">
        <f>J132+J133+J134+J135</f>
        <v>47627</v>
      </c>
      <c r="K137" s="21">
        <v>48291.3</v>
      </c>
    </row>
    <row r="138" spans="1:17" x14ac:dyDescent="0.25">
      <c r="A138" s="156">
        <v>26</v>
      </c>
      <c r="B138" s="131" t="s">
        <v>48</v>
      </c>
      <c r="C138" s="171" t="s">
        <v>100</v>
      </c>
      <c r="D138" s="172"/>
      <c r="E138" s="175">
        <v>900</v>
      </c>
      <c r="F138" s="175">
        <v>90015</v>
      </c>
      <c r="G138" s="175">
        <v>6050</v>
      </c>
      <c r="H138" s="178">
        <v>24966.6</v>
      </c>
      <c r="I138" s="178">
        <v>24966.6</v>
      </c>
      <c r="J138" s="181">
        <v>24966.6</v>
      </c>
      <c r="K138" s="187"/>
    </row>
    <row r="139" spans="1:17" x14ac:dyDescent="0.25">
      <c r="A139" s="156"/>
      <c r="B139" s="132"/>
      <c r="C139" s="173"/>
      <c r="D139" s="174"/>
      <c r="E139" s="176"/>
      <c r="F139" s="176"/>
      <c r="G139" s="176"/>
      <c r="H139" s="179"/>
      <c r="I139" s="179"/>
      <c r="J139" s="182"/>
      <c r="K139" s="188"/>
    </row>
    <row r="140" spans="1:17" x14ac:dyDescent="0.25">
      <c r="A140" s="156"/>
      <c r="B140" s="132"/>
      <c r="C140" s="173"/>
      <c r="D140" s="174"/>
      <c r="E140" s="176"/>
      <c r="F140" s="176"/>
      <c r="G140" s="176"/>
      <c r="H140" s="179"/>
      <c r="I140" s="179"/>
      <c r="J140" s="182"/>
      <c r="K140" s="188"/>
    </row>
    <row r="141" spans="1:17" x14ac:dyDescent="0.25">
      <c r="A141" s="156"/>
      <c r="B141" s="132"/>
      <c r="C141" s="173"/>
      <c r="D141" s="174"/>
      <c r="E141" s="177"/>
      <c r="F141" s="177"/>
      <c r="G141" s="177"/>
      <c r="H141" s="180"/>
      <c r="I141" s="180"/>
      <c r="J141" s="183"/>
      <c r="K141" s="188"/>
    </row>
    <row r="142" spans="1:17" x14ac:dyDescent="0.25">
      <c r="A142" s="156"/>
      <c r="B142" s="39" t="s">
        <v>12</v>
      </c>
      <c r="C142" s="137">
        <f>SUM(H138:H141)</f>
        <v>24966.6</v>
      </c>
      <c r="D142" s="138"/>
      <c r="E142" s="138"/>
      <c r="F142" s="138"/>
      <c r="G142" s="138"/>
      <c r="H142" s="139"/>
      <c r="I142" s="40">
        <f>SUM(I138:I141)</f>
        <v>24966.6</v>
      </c>
      <c r="J142" s="24">
        <f>J138</f>
        <v>24966.6</v>
      </c>
      <c r="K142" s="21">
        <v>24966.6</v>
      </c>
    </row>
    <row r="143" spans="1:17" ht="44.25" customHeight="1" x14ac:dyDescent="0.25">
      <c r="A143" s="156">
        <v>27</v>
      </c>
      <c r="B143" s="131" t="s">
        <v>49</v>
      </c>
      <c r="C143" s="129" t="s">
        <v>68</v>
      </c>
      <c r="D143" s="144"/>
      <c r="E143" s="37">
        <v>926</v>
      </c>
      <c r="F143" s="37">
        <v>92605</v>
      </c>
      <c r="G143" s="37">
        <v>4300</v>
      </c>
      <c r="H143" s="22">
        <v>5000</v>
      </c>
      <c r="I143" s="23"/>
      <c r="J143" s="32">
        <v>5000</v>
      </c>
      <c r="K143" s="187"/>
    </row>
    <row r="144" spans="1:17" ht="67.900000000000006" customHeight="1" x14ac:dyDescent="0.25">
      <c r="A144" s="156"/>
      <c r="B144" s="132"/>
      <c r="C144" s="129" t="s">
        <v>107</v>
      </c>
      <c r="D144" s="144"/>
      <c r="E144" s="37">
        <v>926</v>
      </c>
      <c r="F144" s="37">
        <v>92695</v>
      </c>
      <c r="G144" s="37">
        <v>6050</v>
      </c>
      <c r="H144" s="22">
        <v>10690.62</v>
      </c>
      <c r="I144" s="23">
        <v>10690.62</v>
      </c>
      <c r="J144" s="32">
        <v>10690.62</v>
      </c>
      <c r="K144" s="188"/>
    </row>
    <row r="145" spans="1:11" ht="37.9" customHeight="1" x14ac:dyDescent="0.25">
      <c r="A145" s="156"/>
      <c r="B145" s="132"/>
      <c r="C145" s="157" t="s">
        <v>50</v>
      </c>
      <c r="D145" s="158"/>
      <c r="E145" s="98">
        <v>750</v>
      </c>
      <c r="F145" s="98">
        <v>75075</v>
      </c>
      <c r="G145" s="98">
        <v>4300</v>
      </c>
      <c r="H145" s="99">
        <v>325</v>
      </c>
      <c r="I145" s="99"/>
      <c r="J145" s="95">
        <v>325</v>
      </c>
      <c r="K145" s="188"/>
    </row>
    <row r="146" spans="1:11" ht="37.9" customHeight="1" x14ac:dyDescent="0.25">
      <c r="A146" s="156"/>
      <c r="B146" s="132"/>
      <c r="C146" s="157" t="s">
        <v>50</v>
      </c>
      <c r="D146" s="158"/>
      <c r="E146" s="37">
        <v>750</v>
      </c>
      <c r="F146" s="37">
        <v>75075</v>
      </c>
      <c r="G146" s="37">
        <v>4210</v>
      </c>
      <c r="H146" s="22">
        <v>500</v>
      </c>
      <c r="I146" s="22"/>
      <c r="J146" s="32">
        <v>500</v>
      </c>
      <c r="K146" s="188"/>
    </row>
    <row r="147" spans="1:11" x14ac:dyDescent="0.25">
      <c r="A147" s="156"/>
      <c r="B147" s="39" t="s">
        <v>12</v>
      </c>
      <c r="C147" s="137">
        <f>SUM(H143:H146)</f>
        <v>16515.620000000003</v>
      </c>
      <c r="D147" s="138"/>
      <c r="E147" s="138"/>
      <c r="F147" s="138"/>
      <c r="G147" s="138"/>
      <c r="H147" s="139"/>
      <c r="I147" s="40">
        <f>SUM(I143:I146)</f>
        <v>10690.62</v>
      </c>
      <c r="J147" s="24">
        <f>J143+J144+J146+J145</f>
        <v>16515.620000000003</v>
      </c>
      <c r="K147" s="21">
        <v>16515.62</v>
      </c>
    </row>
    <row r="148" spans="1:11" ht="38.25" customHeight="1" x14ac:dyDescent="0.25">
      <c r="A148" s="156">
        <v>28</v>
      </c>
      <c r="B148" s="131" t="s">
        <v>51</v>
      </c>
      <c r="C148" s="163" t="s">
        <v>53</v>
      </c>
      <c r="D148" s="167"/>
      <c r="E148" s="37">
        <v>900</v>
      </c>
      <c r="F148" s="37">
        <v>90015</v>
      </c>
      <c r="G148" s="37">
        <v>6050</v>
      </c>
      <c r="H148" s="22">
        <v>4000</v>
      </c>
      <c r="I148" s="22">
        <v>4000</v>
      </c>
      <c r="J148" s="32">
        <v>4000</v>
      </c>
      <c r="K148" s="29"/>
    </row>
    <row r="149" spans="1:11" ht="30.75" customHeight="1" x14ac:dyDescent="0.25">
      <c r="A149" s="156"/>
      <c r="B149" s="132"/>
      <c r="C149" s="129" t="s">
        <v>111</v>
      </c>
      <c r="D149" s="130"/>
      <c r="E149" s="107">
        <v>900</v>
      </c>
      <c r="F149" s="107">
        <v>90015</v>
      </c>
      <c r="G149" s="107">
        <v>6050</v>
      </c>
      <c r="H149" s="109">
        <v>35021.300000000003</v>
      </c>
      <c r="I149" s="109">
        <v>35021.300000000003</v>
      </c>
      <c r="J149" s="111">
        <v>35022</v>
      </c>
      <c r="K149" s="110"/>
    </row>
    <row r="150" spans="1:11" ht="36.75" customHeight="1" x14ac:dyDescent="0.25">
      <c r="A150" s="156"/>
      <c r="B150" s="133"/>
      <c r="C150" s="129" t="s">
        <v>113</v>
      </c>
      <c r="D150" s="130"/>
      <c r="E150" s="118">
        <v>754</v>
      </c>
      <c r="F150" s="118">
        <v>75412</v>
      </c>
      <c r="G150" s="118">
        <v>4210</v>
      </c>
      <c r="H150" s="122">
        <v>9270</v>
      </c>
      <c r="I150" s="122"/>
      <c r="J150" s="120">
        <v>9270</v>
      </c>
      <c r="K150" s="119"/>
    </row>
    <row r="151" spans="1:11" x14ac:dyDescent="0.25">
      <c r="A151" s="156"/>
      <c r="B151" s="20" t="s">
        <v>12</v>
      </c>
      <c r="C151" s="168">
        <f>SUM(H148:H150)</f>
        <v>48291.3</v>
      </c>
      <c r="D151" s="169"/>
      <c r="E151" s="169"/>
      <c r="F151" s="169"/>
      <c r="G151" s="169"/>
      <c r="H151" s="170"/>
      <c r="I151" s="19">
        <f>SUM(I148:I150)</f>
        <v>39021.300000000003</v>
      </c>
      <c r="J151" s="18">
        <f>SUM(J148:J150)</f>
        <v>48292</v>
      </c>
      <c r="K151" s="19">
        <v>48291.3</v>
      </c>
    </row>
    <row r="152" spans="1:11" ht="21.75" customHeight="1" x14ac:dyDescent="0.25">
      <c r="A152" s="134" t="s">
        <v>94</v>
      </c>
      <c r="B152" s="135"/>
      <c r="C152" s="135"/>
      <c r="D152" s="135"/>
      <c r="E152" s="135"/>
      <c r="F152" s="135"/>
      <c r="G152" s="136"/>
      <c r="H152" s="87">
        <f>C11+C19+C23+C26+C28+C33+C42+C51+C58+C63+C71+C74+C83+C90+C93+C98+C102+C105+E110+C117+C121+C123+C127+C131+C137+C142+C147+C151</f>
        <v>759714.35</v>
      </c>
      <c r="I152" s="88">
        <f>I11+I19+I23+I26+I28+I33+I51+I63+I71+I83+I90+I93+I98+I102+I110+I117+I121+I123+I127+I131+I137+I142+I147+I151</f>
        <v>568279.01000000013</v>
      </c>
      <c r="J152" s="89">
        <v>760795</v>
      </c>
      <c r="K152" s="87">
        <f>K11+K19+K23+K26+K28+K33+K42+K51+K58+K63+K71+K74+K83+K90+K93+K98+K102+K105+K110+K117+K121+K123+K127+K131+K137+K142+K147+K151</f>
        <v>760781.1399999999</v>
      </c>
    </row>
  </sheetData>
  <mergeCells count="264">
    <mergeCell ref="A72:A73"/>
    <mergeCell ref="A34:A42"/>
    <mergeCell ref="B34:B41"/>
    <mergeCell ref="C38:D38"/>
    <mergeCell ref="C40:D40"/>
    <mergeCell ref="C41:D41"/>
    <mergeCell ref="C39:D39"/>
    <mergeCell ref="C37:D37"/>
    <mergeCell ref="C36:D36"/>
    <mergeCell ref="A59:A63"/>
    <mergeCell ref="B59:B62"/>
    <mergeCell ref="A43:A51"/>
    <mergeCell ref="B43:B50"/>
    <mergeCell ref="C73:D73"/>
    <mergeCell ref="C70:D70"/>
    <mergeCell ref="C68:D69"/>
    <mergeCell ref="K29:K32"/>
    <mergeCell ref="C29:D29"/>
    <mergeCell ref="C31:D32"/>
    <mergeCell ref="E31:E32"/>
    <mergeCell ref="F31:F32"/>
    <mergeCell ref="E43:E47"/>
    <mergeCell ref="F43:F47"/>
    <mergeCell ref="G43:G47"/>
    <mergeCell ref="H43:H47"/>
    <mergeCell ref="H31:H32"/>
    <mergeCell ref="K43:K50"/>
    <mergeCell ref="K34:K41"/>
    <mergeCell ref="I31:I32"/>
    <mergeCell ref="J31:J32"/>
    <mergeCell ref="I43:I47"/>
    <mergeCell ref="J43:J47"/>
    <mergeCell ref="A8:A11"/>
    <mergeCell ref="B8:B10"/>
    <mergeCell ref="C8:D8"/>
    <mergeCell ref="A24:A26"/>
    <mergeCell ref="A12:A19"/>
    <mergeCell ref="A27:A28"/>
    <mergeCell ref="A29:A33"/>
    <mergeCell ref="B29:B32"/>
    <mergeCell ref="G31:G32"/>
    <mergeCell ref="A20:A23"/>
    <mergeCell ref="B24:B25"/>
    <mergeCell ref="C24:D24"/>
    <mergeCell ref="B12:B18"/>
    <mergeCell ref="C12:D16"/>
    <mergeCell ref="E12:E16"/>
    <mergeCell ref="C9:D9"/>
    <mergeCell ref="F12:F16"/>
    <mergeCell ref="G12:G16"/>
    <mergeCell ref="C33:H33"/>
    <mergeCell ref="C26:H26"/>
    <mergeCell ref="B20:B22"/>
    <mergeCell ref="C22:D22"/>
    <mergeCell ref="E68:E69"/>
    <mergeCell ref="F68:F69"/>
    <mergeCell ref="C51:H51"/>
    <mergeCell ref="I52:I56"/>
    <mergeCell ref="C59:D59"/>
    <mergeCell ref="C30:D30"/>
    <mergeCell ref="C27:D27"/>
    <mergeCell ref="C28:H28"/>
    <mergeCell ref="C50:D50"/>
    <mergeCell ref="C42:H42"/>
    <mergeCell ref="C43:D47"/>
    <mergeCell ref="C48:D49"/>
    <mergeCell ref="E48:E49"/>
    <mergeCell ref="F48:F49"/>
    <mergeCell ref="K52:K57"/>
    <mergeCell ref="C57:D57"/>
    <mergeCell ref="A52:A58"/>
    <mergeCell ref="B52:B57"/>
    <mergeCell ref="C52:D56"/>
    <mergeCell ref="E52:E56"/>
    <mergeCell ref="F52:F56"/>
    <mergeCell ref="G52:G56"/>
    <mergeCell ref="C58:H58"/>
    <mergeCell ref="H52:H56"/>
    <mergeCell ref="J52:J56"/>
    <mergeCell ref="J12:J16"/>
    <mergeCell ref="C23:H23"/>
    <mergeCell ref="H12:H16"/>
    <mergeCell ref="I12:I16"/>
    <mergeCell ref="K24:K25"/>
    <mergeCell ref="C25:D25"/>
    <mergeCell ref="G20:G21"/>
    <mergeCell ref="H20:H21"/>
    <mergeCell ref="H3:J3"/>
    <mergeCell ref="H4:J4"/>
    <mergeCell ref="C7:D7"/>
    <mergeCell ref="K12:K18"/>
    <mergeCell ref="C17:D17"/>
    <mergeCell ref="C18:D18"/>
    <mergeCell ref="C19:H19"/>
    <mergeCell ref="K20:K21"/>
    <mergeCell ref="I20:I21"/>
    <mergeCell ref="J20:J21"/>
    <mergeCell ref="C20:D21"/>
    <mergeCell ref="E20:E21"/>
    <mergeCell ref="F20:F21"/>
    <mergeCell ref="K8:K10"/>
    <mergeCell ref="C10:D10"/>
    <mergeCell ref="C11:H11"/>
    <mergeCell ref="K59:K62"/>
    <mergeCell ref="C61:D62"/>
    <mergeCell ref="E61:E62"/>
    <mergeCell ref="F61:F62"/>
    <mergeCell ref="G61:G62"/>
    <mergeCell ref="H61:H62"/>
    <mergeCell ref="J61:J62"/>
    <mergeCell ref="I61:I62"/>
    <mergeCell ref="C60:D60"/>
    <mergeCell ref="C83:H83"/>
    <mergeCell ref="A64:A71"/>
    <mergeCell ref="B64:B68"/>
    <mergeCell ref="C64:D64"/>
    <mergeCell ref="B72:B73"/>
    <mergeCell ref="C72:D72"/>
    <mergeCell ref="K84:K88"/>
    <mergeCell ref="C85:D85"/>
    <mergeCell ref="C86:D86"/>
    <mergeCell ref="C87:D87"/>
    <mergeCell ref="C88:D88"/>
    <mergeCell ref="K75:K81"/>
    <mergeCell ref="C76:D76"/>
    <mergeCell ref="C77:D77"/>
    <mergeCell ref="C78:D78"/>
    <mergeCell ref="C80:D80"/>
    <mergeCell ref="K64:K68"/>
    <mergeCell ref="C65:D65"/>
    <mergeCell ref="C71:H71"/>
    <mergeCell ref="C67:D67"/>
    <mergeCell ref="C66:D66"/>
    <mergeCell ref="C74:H74"/>
    <mergeCell ref="A75:A83"/>
    <mergeCell ref="C75:D75"/>
    <mergeCell ref="C90:H90"/>
    <mergeCell ref="A91:A93"/>
    <mergeCell ref="B91:B92"/>
    <mergeCell ref="C91:D91"/>
    <mergeCell ref="C92:D92"/>
    <mergeCell ref="C93:H93"/>
    <mergeCell ref="A84:A90"/>
    <mergeCell ref="C84:D84"/>
    <mergeCell ref="B84:B89"/>
    <mergeCell ref="C89:D89"/>
    <mergeCell ref="C98:H98"/>
    <mergeCell ref="A99:A102"/>
    <mergeCell ref="B99:B101"/>
    <mergeCell ref="C99:D99"/>
    <mergeCell ref="A94:A98"/>
    <mergeCell ref="B94:B97"/>
    <mergeCell ref="C94:D94"/>
    <mergeCell ref="K94:K97"/>
    <mergeCell ref="C95:D95"/>
    <mergeCell ref="C97:D97"/>
    <mergeCell ref="K99:K101"/>
    <mergeCell ref="C101:D101"/>
    <mergeCell ref="C102:H102"/>
    <mergeCell ref="C96:D96"/>
    <mergeCell ref="J106:J107"/>
    <mergeCell ref="A106:A110"/>
    <mergeCell ref="B106:B109"/>
    <mergeCell ref="C110:D110"/>
    <mergeCell ref="I106:I107"/>
    <mergeCell ref="K106:K109"/>
    <mergeCell ref="C108:D108"/>
    <mergeCell ref="C109:D109"/>
    <mergeCell ref="C104:D104"/>
    <mergeCell ref="C105:H105"/>
    <mergeCell ref="C106:D107"/>
    <mergeCell ref="H106:H107"/>
    <mergeCell ref="E110:H110"/>
    <mergeCell ref="E106:E107"/>
    <mergeCell ref="F106:F107"/>
    <mergeCell ref="G106:G107"/>
    <mergeCell ref="A103:A105"/>
    <mergeCell ref="B103:B104"/>
    <mergeCell ref="C103:D103"/>
    <mergeCell ref="K103:K104"/>
    <mergeCell ref="C124:D124"/>
    <mergeCell ref="C125:D125"/>
    <mergeCell ref="B124:B126"/>
    <mergeCell ref="C126:D126"/>
    <mergeCell ref="C127:H127"/>
    <mergeCell ref="E111:E114"/>
    <mergeCell ref="F111:F114"/>
    <mergeCell ref="G111:G114"/>
    <mergeCell ref="H111:H114"/>
    <mergeCell ref="F119:F120"/>
    <mergeCell ref="G119:G120"/>
    <mergeCell ref="H119:H120"/>
    <mergeCell ref="K138:K141"/>
    <mergeCell ref="C137:H137"/>
    <mergeCell ref="C121:H121"/>
    <mergeCell ref="C100:D100"/>
    <mergeCell ref="K143:K146"/>
    <mergeCell ref="C144:D144"/>
    <mergeCell ref="C146:D146"/>
    <mergeCell ref="K128:K130"/>
    <mergeCell ref="C129:D129"/>
    <mergeCell ref="C130:D130"/>
    <mergeCell ref="K132:K135"/>
    <mergeCell ref="J119:J120"/>
    <mergeCell ref="K119:K120"/>
    <mergeCell ref="I111:I114"/>
    <mergeCell ref="J111:J114"/>
    <mergeCell ref="K111:K116"/>
    <mergeCell ref="C116:D116"/>
    <mergeCell ref="C117:H117"/>
    <mergeCell ref="C119:D120"/>
    <mergeCell ref="E119:E120"/>
    <mergeCell ref="C145:D145"/>
    <mergeCell ref="C133:D133"/>
    <mergeCell ref="C134:D134"/>
    <mergeCell ref="C118:D118"/>
    <mergeCell ref="H2:J2"/>
    <mergeCell ref="C147:H147"/>
    <mergeCell ref="A148:A151"/>
    <mergeCell ref="C148:D148"/>
    <mergeCell ref="C151:H151"/>
    <mergeCell ref="A138:A142"/>
    <mergeCell ref="B138:B141"/>
    <mergeCell ref="C138:D141"/>
    <mergeCell ref="E138:E141"/>
    <mergeCell ref="F138:F141"/>
    <mergeCell ref="G138:G141"/>
    <mergeCell ref="H138:H141"/>
    <mergeCell ref="C142:H142"/>
    <mergeCell ref="A143:A147"/>
    <mergeCell ref="B143:B146"/>
    <mergeCell ref="C143:D143"/>
    <mergeCell ref="I138:I141"/>
    <mergeCell ref="J138:J141"/>
    <mergeCell ref="B118:B120"/>
    <mergeCell ref="A122:A123"/>
    <mergeCell ref="I119:I120"/>
    <mergeCell ref="B132:B135"/>
    <mergeCell ref="C132:D132"/>
    <mergeCell ref="A118:A121"/>
    <mergeCell ref="C150:D150"/>
    <mergeCell ref="B148:B150"/>
    <mergeCell ref="A152:G152"/>
    <mergeCell ref="C63:H63"/>
    <mergeCell ref="C34:D35"/>
    <mergeCell ref="C79:D79"/>
    <mergeCell ref="C149:D149"/>
    <mergeCell ref="B75:B82"/>
    <mergeCell ref="C81:D82"/>
    <mergeCell ref="E81:E82"/>
    <mergeCell ref="F81:F82"/>
    <mergeCell ref="A132:A135"/>
    <mergeCell ref="C131:H131"/>
    <mergeCell ref="C135:D136"/>
    <mergeCell ref="A111:A117"/>
    <mergeCell ref="B111:B116"/>
    <mergeCell ref="C111:D114"/>
    <mergeCell ref="C115:D115"/>
    <mergeCell ref="C122:D122"/>
    <mergeCell ref="C123:H123"/>
    <mergeCell ref="A128:A131"/>
    <mergeCell ref="B128:B130"/>
    <mergeCell ref="C128:D128"/>
    <mergeCell ref="A124:A127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Michalska</dc:creator>
  <cp:lastModifiedBy>Iwona Skrajda</cp:lastModifiedBy>
  <cp:lastPrinted>2021-11-10T07:59:06Z</cp:lastPrinted>
  <dcterms:created xsi:type="dcterms:W3CDTF">2020-09-02T05:56:03Z</dcterms:created>
  <dcterms:modified xsi:type="dcterms:W3CDTF">2021-11-17T08:06:39Z</dcterms:modified>
</cp:coreProperties>
</file>