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290" windowHeight="9450"/>
  </bookViews>
  <sheets>
    <sheet name="zest. wg. wniosków PION " sheetId="5" r:id="rId1"/>
    <sheet name="Arkusz2" sheetId="3" r:id="rId2"/>
  </sheets>
  <definedNames>
    <definedName name="_GoBack" localSheetId="0">'zest. wg. wniosków PION '!$A$9</definedName>
  </definedNames>
  <calcPr calcId="145621"/>
</workbook>
</file>

<file path=xl/calcChain.xml><?xml version="1.0" encoding="utf-8"?>
<calcChain xmlns="http://schemas.openxmlformats.org/spreadsheetml/2006/main">
  <c r="K51" i="5" l="1"/>
  <c r="K77" i="5"/>
  <c r="K126" i="5"/>
  <c r="K139" i="5"/>
  <c r="L102" i="5"/>
  <c r="L9" i="5"/>
  <c r="L157" i="5"/>
  <c r="L133" i="5"/>
  <c r="L69" i="5"/>
  <c r="K70" i="5"/>
  <c r="L10" i="5"/>
  <c r="L164" i="5"/>
  <c r="L160" i="5"/>
  <c r="L148" i="5"/>
  <c r="L140" i="5"/>
  <c r="L121" i="5"/>
  <c r="L117" i="5"/>
  <c r="L115" i="5"/>
  <c r="L94" i="5"/>
  <c r="L78" i="5"/>
  <c r="L60" i="5"/>
  <c r="L38" i="5"/>
  <c r="L35" i="5"/>
  <c r="K26" i="5"/>
  <c r="L23" i="5"/>
  <c r="L170" i="5"/>
  <c r="L134" i="5"/>
  <c r="L73" i="5"/>
  <c r="L143" i="5"/>
  <c r="L123" i="5"/>
  <c r="L103" i="5"/>
  <c r="L86" i="5"/>
  <c r="L153" i="5"/>
  <c r="L72" i="5"/>
  <c r="L154" i="5"/>
  <c r="K41" i="5"/>
  <c r="L39" i="5"/>
  <c r="L144" i="5"/>
  <c r="L136" i="5"/>
  <c r="L135" i="5"/>
  <c r="L43" i="5"/>
  <c r="K177" i="5"/>
  <c r="L176" i="5"/>
  <c r="L174" i="5"/>
  <c r="L173" i="5"/>
  <c r="L74" i="5"/>
  <c r="L65" i="5"/>
  <c r="L61" i="5"/>
  <c r="L52" i="5"/>
  <c r="L31" i="5"/>
  <c r="L27" i="5"/>
  <c r="L15" i="5"/>
  <c r="L11" i="5"/>
  <c r="L152" i="5"/>
  <c r="L71" i="5"/>
  <c r="K45" i="5"/>
  <c r="L44" i="5"/>
  <c r="K168" i="5"/>
  <c r="L169" i="5"/>
  <c r="L167" i="5"/>
  <c r="L149" i="5"/>
  <c r="L150" i="5"/>
  <c r="L146" i="5"/>
  <c r="L138" i="5"/>
  <c r="L125" i="5"/>
  <c r="K120" i="5"/>
  <c r="L119" i="5"/>
  <c r="L113" i="5"/>
  <c r="K106" i="5"/>
  <c r="L105" i="5"/>
  <c r="K93" i="5"/>
  <c r="L88" i="5"/>
  <c r="K89" i="5"/>
  <c r="L76" i="5"/>
  <c r="K68" i="5"/>
  <c r="L67" i="5"/>
  <c r="K64" i="5"/>
  <c r="L63" i="5"/>
  <c r="K58" i="5"/>
  <c r="L57" i="5"/>
  <c r="K34" i="5"/>
  <c r="L33" i="5"/>
  <c r="K30" i="5"/>
  <c r="L30" i="5"/>
  <c r="L29" i="5"/>
  <c r="K22" i="5"/>
  <c r="L21" i="5"/>
  <c r="K14" i="5"/>
  <c r="L13" i="5"/>
  <c r="K172" i="5"/>
  <c r="L171" i="5"/>
  <c r="L166" i="5"/>
  <c r="K159" i="5"/>
  <c r="L156" i="5"/>
  <c r="L155" i="5"/>
  <c r="K151" i="5"/>
  <c r="K147" i="5"/>
  <c r="L145" i="5"/>
  <c r="L137" i="5"/>
  <c r="K131" i="5"/>
  <c r="L124" i="5"/>
  <c r="L118" i="5"/>
  <c r="K114" i="5"/>
  <c r="L112" i="5"/>
  <c r="K110" i="5"/>
  <c r="L108" i="5"/>
  <c r="L104" i="5"/>
  <c r="L91" i="5"/>
  <c r="L87" i="5"/>
  <c r="L75" i="5"/>
  <c r="L66" i="5"/>
  <c r="L62" i="5"/>
  <c r="L56" i="5"/>
  <c r="L32" i="5"/>
  <c r="L20" i="5"/>
  <c r="L12" i="5"/>
  <c r="L175" i="5"/>
  <c r="L158" i="5"/>
  <c r="L127" i="5"/>
  <c r="L111" i="5"/>
  <c r="L107" i="5"/>
  <c r="L90" i="5"/>
  <c r="L55" i="5"/>
  <c r="L46" i="5"/>
  <c r="L42" i="5"/>
  <c r="K178" i="5" l="1"/>
  <c r="J34" i="5"/>
  <c r="L34" i="5" s="1"/>
  <c r="C34" i="5"/>
  <c r="J147" i="5"/>
  <c r="L147" i="5" s="1"/>
  <c r="C147" i="5"/>
  <c r="J89" i="5"/>
  <c r="L89" i="5" s="1"/>
  <c r="C177" i="5"/>
  <c r="J177" i="5"/>
  <c r="L177" i="5" s="1"/>
  <c r="I177" i="5"/>
  <c r="C5" i="3"/>
  <c r="A5" i="3"/>
  <c r="C4" i="3"/>
  <c r="C6" i="3" s="1"/>
  <c r="A4" i="3"/>
  <c r="A6" i="3" s="1"/>
  <c r="C2" i="3"/>
  <c r="A2" i="3"/>
  <c r="C1" i="3"/>
  <c r="C3" i="3" s="1"/>
  <c r="A1" i="3"/>
  <c r="A3" i="3" s="1"/>
  <c r="I77" i="5"/>
  <c r="I58" i="5"/>
  <c r="I41" i="5"/>
  <c r="C68" i="5" l="1"/>
  <c r="C14" i="5" l="1"/>
  <c r="C45" i="5"/>
  <c r="J30" i="5"/>
  <c r="C30" i="5"/>
  <c r="J58" i="5"/>
  <c r="L58" i="5" s="1"/>
  <c r="C58" i="5"/>
  <c r="J64" i="5"/>
  <c r="L64" i="5" s="1"/>
  <c r="I64" i="5"/>
  <c r="C64" i="5"/>
  <c r="J126" i="5"/>
  <c r="L126" i="5" s="1"/>
  <c r="C126" i="5"/>
  <c r="C41" i="5"/>
  <c r="J41" i="5"/>
  <c r="L41" i="5" s="1"/>
  <c r="J131" i="5"/>
  <c r="L131" i="5" s="1"/>
  <c r="C131" i="5"/>
  <c r="I131" i="5"/>
  <c r="C114" i="5"/>
  <c r="I110" i="5"/>
  <c r="I89" i="5"/>
  <c r="I93" i="5"/>
  <c r="I34" i="5"/>
  <c r="I22" i="5"/>
  <c r="J26" i="5"/>
  <c r="L26" i="5" s="1"/>
  <c r="J172" i="5" l="1"/>
  <c r="L172" i="5" s="1"/>
  <c r="J114" i="5"/>
  <c r="L114" i="5" s="1"/>
  <c r="J93" i="5"/>
  <c r="L93" i="5" s="1"/>
  <c r="M178" i="5" l="1"/>
  <c r="I172" i="5"/>
  <c r="C172" i="5"/>
  <c r="J168" i="5"/>
  <c r="L168" i="5" s="1"/>
  <c r="I168" i="5"/>
  <c r="C168" i="5"/>
  <c r="J159" i="5"/>
  <c r="L159" i="5" s="1"/>
  <c r="I159" i="5"/>
  <c r="C159" i="5"/>
  <c r="J151" i="5"/>
  <c r="L151" i="5" s="1"/>
  <c r="I151" i="5"/>
  <c r="C151" i="5"/>
  <c r="I147" i="5"/>
  <c r="J139" i="5"/>
  <c r="L139" i="5" s="1"/>
  <c r="I139" i="5"/>
  <c r="C139" i="5"/>
  <c r="I126" i="5"/>
  <c r="J120" i="5"/>
  <c r="L120" i="5" s="1"/>
  <c r="I120" i="5"/>
  <c r="E120" i="5"/>
  <c r="I114" i="5"/>
  <c r="J110" i="5"/>
  <c r="L110" i="5" s="1"/>
  <c r="C110" i="5"/>
  <c r="J106" i="5"/>
  <c r="L106" i="5" s="1"/>
  <c r="I106" i="5"/>
  <c r="C106" i="5"/>
  <c r="C93" i="5"/>
  <c r="C89" i="5"/>
  <c r="J77" i="5"/>
  <c r="L77" i="5" s="1"/>
  <c r="C77" i="5"/>
  <c r="J70" i="5"/>
  <c r="L70" i="5" s="1"/>
  <c r="I70" i="5"/>
  <c r="C70" i="5"/>
  <c r="J68" i="5"/>
  <c r="L68" i="5" s="1"/>
  <c r="I68" i="5"/>
  <c r="J51" i="5"/>
  <c r="L51" i="5" s="1"/>
  <c r="I51" i="5"/>
  <c r="C51" i="5"/>
  <c r="J45" i="5"/>
  <c r="L45" i="5" s="1"/>
  <c r="I45" i="5"/>
  <c r="I30" i="5"/>
  <c r="I26" i="5"/>
  <c r="C26" i="5"/>
  <c r="J22" i="5"/>
  <c r="L22" i="5" s="1"/>
  <c r="C22" i="5"/>
  <c r="J14" i="5"/>
  <c r="L14" i="5" s="1"/>
  <c r="I14" i="5"/>
  <c r="I178" i="5" l="1"/>
  <c r="H178" i="5"/>
  <c r="J178" i="5"/>
  <c r="L178" i="5" s="1"/>
</calcChain>
</file>

<file path=xl/sharedStrings.xml><?xml version="1.0" encoding="utf-8"?>
<sst xmlns="http://schemas.openxmlformats.org/spreadsheetml/2006/main" count="216" uniqueCount="173">
  <si>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</si>
  <si>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</si>
  <si>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</si>
  <si>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</si>
  <si>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</si>
  <si>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</si>
  <si>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</si>
  <si>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</si>
  <si>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</si>
  <si>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</si>
  <si>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</si>
  <si>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</si>
  <si>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</si>
  <si>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</si>
  <si>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</si>
  <si>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</si>
  <si>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</si>
  <si>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</si>
  <si>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</si>
  <si>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</si>
  <si>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</si>
  <si>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</si>
  <si>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</si>
  <si>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</si>
  <si>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</si>
  <si>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</si>
  <si>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</si>
  <si>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</si>
  <si>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</si>
  <si>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</si>
  <si>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</si>
  <si>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</si>
  <si>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</si>
  <si>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</si>
  <si>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</si>
  <si>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</si>
  <si>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</si>
  <si>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</si>
  <si>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</si>
  <si>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</si>
  <si>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Budowa oświetlenia drogowego przy ul. Starodworskiej w Tychnowach - wykonanie</t>
  </si>
  <si>
    <t>Budowa oświetlenia drogowego przy ul.Bajecznej wzdłuż działek geod. nr 29-33 w Tychnowach - projekt</t>
  </si>
  <si>
    <t>Zakup linoleum na podłogę do świetlicy wiejskiej</t>
  </si>
  <si>
    <t>Zakup i montaż piaskownicy i huśtawki z dwoma siedziskami</t>
  </si>
  <si>
    <t>Zakup sprzętu nagłaśniającego i wieży do świetlicy wiejskiej</t>
  </si>
  <si>
    <t>Zakup sprzętu AGD do świetlicy wiejskiej</t>
  </si>
  <si>
    <t>Impreza integracyjna dla mieszkańców</t>
  </si>
  <si>
    <t>Organizacja imprezy kulturalno - sportowej dla mieszkańców sołectwa Janowo</t>
  </si>
  <si>
    <t>Budowa oświetlenia przy DW 529</t>
  </si>
  <si>
    <t>Organizacja spotkania kulturalno - sportowego</t>
  </si>
  <si>
    <t>Wyłożenie polbruku na boisku gminnym oraz obok wiaty</t>
  </si>
  <si>
    <t>Integracyjny wyjazd mieszkańców do parku rozrywki w Grudziądzu</t>
  </si>
  <si>
    <t>Zakup wyposażenia do Straży Pożarnej w Pastwie</t>
  </si>
  <si>
    <t>Zakup materiałów do wykonania hydroforu i wiaty dla klubu "Wisła - Korzeniewo"</t>
  </si>
  <si>
    <t>Zakup grilla i bujaka "Motorek" na wiejski plac zabaw - projekt i montaż</t>
  </si>
  <si>
    <t>Wykonanie dokumentacji projektowej oświetlenia i chodnika na ulicy Kwidzyńskiej oraz montaż lamp i wykonanie chodnika</t>
  </si>
  <si>
    <t>Organizacja Dnia Dziecka dla mieszkańców Korzeniewa</t>
  </si>
  <si>
    <t>Zakup huśtawek i urządzeń siłowych</t>
  </si>
  <si>
    <t>Spotkanie integracyjne dla mieszkańców sołectwa Licze         (Dzień Dziecka)</t>
  </si>
  <si>
    <t>Remont budynku świetlicy wg. projektu dokumentacji</t>
  </si>
  <si>
    <t>Organizacja cyklu imprez</t>
  </si>
  <si>
    <t>Projekt modernizacji oświetlenia przy "Małej obwodnicy" oraz części Dankowa</t>
  </si>
  <si>
    <t>Piknik rodzinny</t>
  </si>
  <si>
    <t>Modernizacja boiska przy ul. Długiej w Marezie</t>
  </si>
  <si>
    <t xml:space="preserve">Zakup naczyń dla Koła Gospodyń Wiejskich </t>
  </si>
  <si>
    <t>Zakup fotopułapki na plac zabaw</t>
  </si>
  <si>
    <t>Organizacja festynu kulturalno - sportowego</t>
  </si>
  <si>
    <t>Utwardzenie drogi śródpolnej dz. Nr 176</t>
  </si>
  <si>
    <t>Wykonanie dokumentacji projektowej oraz budowa oświetlenia drogowego</t>
  </si>
  <si>
    <t>Spotkanie  kulturalno sportowe dla mieszkańców sołectwa Bronno</t>
  </si>
  <si>
    <t>Zagospodarowanie przesteni publicznej dla celów rekreacyjno - sportowych na działce nr 73/182 poprzez zakup i montaż małych bramek do piłki nożnej; zakup i montaż zjazdu linowego ( projekt i wykonanie).</t>
  </si>
  <si>
    <t>Organizacja spotkania sportowo kulturalnego dla mieszkańców sołectwa Obory</t>
  </si>
  <si>
    <t>Zagospodarowanie przestrzeni publicznej dla celów rekreacyjno - sportowych - projekt i wykonanie</t>
  </si>
  <si>
    <t xml:space="preserve">Organizacja imprezy kulturalno - sportowej  </t>
  </si>
  <si>
    <t>Spotkanie integracyjne mieszkańców sołectwa Ośno</t>
  </si>
  <si>
    <t>Wymiana nawierzchni miękkiej na brukową (kostka gminna) na drodze łączącej dwa osiedla</t>
  </si>
  <si>
    <t>Montaż skrzynki pod prąd przy altanie</t>
  </si>
  <si>
    <t>Impreza integracyjna dla mieszkańców sołectwa Rozpędziny</t>
  </si>
  <si>
    <t>Budowa oświetlenia drogowego</t>
  </si>
  <si>
    <t>Spotkanie kulturalno sportowe dla msc. Gurcz</t>
  </si>
  <si>
    <t>Wykonanie 2 projektów oświetlenia dróg gminnych (w kierunku Grabówko 1 oraz Grabówko 34)</t>
  </si>
  <si>
    <t>Budowa chodznika w kierunku Szkoły w Nowym Dworze</t>
  </si>
  <si>
    <t>Integracja mieszkańców - Piknik Rodzinny</t>
  </si>
  <si>
    <t>Integracja mieszkańców - piknik rodzinny</t>
  </si>
  <si>
    <t>Zakup podgrzewacza wody warnik dla KGW</t>
  </si>
  <si>
    <t>Budowa chodnika w kierunku Szkoły w Nowym Dworze</t>
  </si>
  <si>
    <t>Doposażenie placu zabaw na terenie miejscowości Gurcz - boisko do koszykówki</t>
  </si>
  <si>
    <t>Zagospodarowanie przestrzeni publicznej dla celów rekreacyjno - sportowych na dz. Nr 73 Brokowo w tym : zakup i montaż piłkochwytów, zakup i montaż zjazdu linowego, zakup i montaż bujaków "Statek" i "Rybka" - projekt i wykonanie</t>
  </si>
  <si>
    <t>Zakup mundurów ognioodpornych dla OSP w Rakowcu</t>
  </si>
  <si>
    <t>Wyjazd na Kaszuby Seniorzy Rakowiec</t>
  </si>
  <si>
    <t>Dokończenie prac na dachu budynku przy ul. Szkolnej - budynek stowarzyszenia</t>
  </si>
  <si>
    <t>Wykonanie chodnika na ul. Szkolnej od nr 3 do końca ulicy</t>
  </si>
  <si>
    <t>Remont oświetlenia na działce nr 111/4</t>
  </si>
  <si>
    <t>Spotkanie integracyjne mieszkańców wsi Baldram</t>
  </si>
  <si>
    <t xml:space="preserve">Urządzenie miejsca spotkań na działce poprzez ułożenie płyt granitowych i zamontowania 2 ławek </t>
  </si>
  <si>
    <t>Nasadzenie kwiatów na działce nr 111/4</t>
  </si>
  <si>
    <t>Instalacja urządzeń siłowych, montaż na boisku gminnym oraz projekt</t>
  </si>
  <si>
    <t>Zagospodarowanie terenu na działce gminnej. Wybudowanie miejsc parkingowych</t>
  </si>
  <si>
    <t xml:space="preserve">Remont drogi gminnej </t>
  </si>
  <si>
    <r>
      <t>Budowa oświetlenia drogowego przy drodze powiatowej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 miejscowości Janowo - dokumentacja projektowa i montaż</t>
    </r>
  </si>
  <si>
    <t>Zakup farb do impregnacji wiaty</t>
  </si>
  <si>
    <t xml:space="preserve">Doposażenie placu zabaw w bujawki, karuzelę i ławki oraz grill murowany koło wiaty </t>
  </si>
  <si>
    <t xml:space="preserve">Przełożenie i wyłożenie płyt jomba na drodze </t>
  </si>
  <si>
    <t>Pomalowanie placu</t>
  </si>
  <si>
    <t xml:space="preserve">Zagospodarowanie działki gminnej poprzez postawienie altany </t>
  </si>
  <si>
    <t>Zakup sprzętu sportowego</t>
  </si>
  <si>
    <t>Rozbudowa i remont drogi osiedlowej wraz z infrastrukturą towarzyszącą ul. Osiedlowej w Tychnowach - projekt</t>
  </si>
  <si>
    <t>Spotkanie kulturalne sołectwa Szałwinek</t>
  </si>
  <si>
    <t>Spotkanie kulturalno sportowe z okazji Świąt Bożego Narodzenia</t>
  </si>
  <si>
    <t>Spotkanie kulturalno - sportowe z okazji Dnia Dziecka</t>
  </si>
  <si>
    <t>Budowa oświetlenia drogowego przy ul. Leśnej w Tychnowach - projekt</t>
  </si>
  <si>
    <t>Zakup wyposażenia dla OSP Pastwa</t>
  </si>
  <si>
    <t>Zakup materiałów (desek o grubości 25mm, wkrętów i kątowników matalowych) w celu zabudowy 3 ścian wiaty na wysokości 1100 mm</t>
  </si>
  <si>
    <t>Wykonanie ogrodzenia placu zabaw - dokończenie oraz montaż stojaka na rowery</t>
  </si>
  <si>
    <t>Zakup materiału na wykończenie altany</t>
  </si>
  <si>
    <t>Spotkanie i imprezy integracyjne</t>
  </si>
  <si>
    <t>Zakup sprzętu audio</t>
  </si>
  <si>
    <t>wykonanie na 30.06.2019r.</t>
  </si>
  <si>
    <t>wyk. %</t>
  </si>
  <si>
    <t>Uwagi</t>
  </si>
  <si>
    <t>Wraz z GOK-iem zorganizowano przedsięwzięcie dotyczące realizacji zadania o charakterze kulturalno- sportowym w miesiącu czerwcu z okazji dnia dziecka.</t>
  </si>
  <si>
    <t>Wykonano utwardzenie nawierzchni pod altaną z kostki betonowej gr. 6 cm. Zlecono na podstawie umowy przetargowej nr ZP. 272,1.2019-2. Wykonawca Tereny Zielone. Termin realizacji do 6 maja 2019r.</t>
  </si>
  <si>
    <t>Zorganizowano wyjazd mieszkańców sołectwa do MEGA- PARKu w Grudziądzu. Wartość 874,00 zł.</t>
  </si>
  <si>
    <t>Zakupiono wyposażenie dla OSP Pastwa w postaci 6 szt. węży gaśniczych WK 42/20 ŁA GIL</t>
  </si>
  <si>
    <t>Zakupiono wyposażenie dla OSP Pastwa w postaci rozsiewacza sorbentów  oraz  3 szt.węża do motopompy WK 75-20</t>
  </si>
  <si>
    <t>Zagospodarowanie działki rekracyjno - sportowej nr 240/3 poprzez:                                                                                    - doprowadzenie instalacji zasilającej wiatę w energię elektryczną ( skrzynka elektryczna na słupie, który oświetlałby wiatę);                                                                                      - pokrycie wiaty blachodachówką plus montaż rynien;                                        - budowa ogrodzenia wzdłuż boiska od strony ulicy</t>
  </si>
  <si>
    <t xml:space="preserve">Wykonano utwardzenie drogi śródpolnej gruzem. Wykonawca P.H.M.B. Eugeniusz Miklewicz </t>
  </si>
  <si>
    <t>Zlecono dokumentację projektową na kwotę 1 168,50 zł. Opracowano dokumentację.</t>
  </si>
  <si>
    <t>Wykonano utwardzenie nawierzchni pod parking z kostki betonowej gr. 8 cm. Zlecono na podstawie umowy przetargowej nr ZP. 272,1.2019-2. Wykonawca Tereny Zielone. Termin realizacji do 13 maja 2019r.</t>
  </si>
  <si>
    <t>Zakupiono sprzęt AGD do świetlicy wiejskiej na kwotę 2.440,30 zł</t>
  </si>
  <si>
    <t>Zakupiono sprzęt nagłaśniający na kwotę 3.448,00 zł.</t>
  </si>
  <si>
    <t>Zrealizowano wyjazd na Kaszuby. Środki przeznaczono na wstęp do Izby Kuchni Regionalnej w Zgorzalem. Koszt 1.205,00zł.</t>
  </si>
  <si>
    <r>
      <t>Podpisano umowę na wykonanie oświetlenia w Tychnowach. Zakres robót to budowa sieci kablowej 0,4kV oświetleniowej wraz z dowieszeniami opraw na istniejących słupach wzdłuż ul. Starodworskiej oraz z montażem szafki oświetleniowej . Termin realizacji do 25.04.2019r.</t>
    </r>
    <r>
      <rPr>
        <sz val="10"/>
        <rFont val="Czcionka tekstu podstawowego"/>
        <charset val="238"/>
      </rPr>
      <t xml:space="preserve"> Wykonawca FHU Józef Tocha.</t>
    </r>
  </si>
  <si>
    <t>Podpisano umowę na wykonanie dokumentacji projektowej oświetlenia w Tychnowach. Termin realizacji do 27.09.2019r Wartość dokumentacji to 6.642,00zł..</t>
  </si>
  <si>
    <t>Podpisano umowę na wykonanie dokumentacji projektowej oświetlenia w Tychnowach. Termin realizacji do 27.09.2019r Wartość dokumentacji to 7.300,00zł..</t>
  </si>
  <si>
    <t>Zlecono wykonanie dokumentacji projektowej na wykonanie remontu drogi osiedlowej wraz z infrastrukturą towarzyszącą. Wartość dokumentacji to 9.225,00zł. Termin realizacji 31.07.2019 r.</t>
  </si>
  <si>
    <t>Zakupiono materiały do wykonania hydroforu na kwotę 9.066,38zł.</t>
  </si>
  <si>
    <t>Podpisano umowę na wykonanie dokumentacji projektowej oświetlenia w Korzeniewie. Termin realizacji do 27.09.2019r Wartość dokumentacji to 9.102,00zł.</t>
  </si>
  <si>
    <t>Ogłoszono zapytanie ofertowe. Wpłynęła 1 oferta. Oferta odrzucona w związku z niewystarczającą ilością środków FS.</t>
  </si>
  <si>
    <t>Zlecono prace naprawcze budynku Stowarzyszenia. Materiał na pokrycie dachu zakupiony zostanie ze środków Stowarzyszenia, natomiast koszt wykonania robót objęty jest niniejszym zadaniem. Wykonawca DAW-MAR w ramach umowy przetargowej nr ZP.272.47.2018</t>
  </si>
  <si>
    <t>Wykonano utwardzenie nawierzchni z kostki betonowej gr. 6 cm w związku z budową chodnika w kierunku szkoły w Rakowcu. Zlecono na podstawie umowy przetargowej nr ZP. 272,1.2019-2. Wykonawca Tereny Zielone. Termin realizacji do 24 czerwca 2019r.Zadanie realizowane przy udziale środków własnych gminy. Wartość 32.572,00zł</t>
  </si>
  <si>
    <t>Zlecono wykonanie remontu w budynku świetlicy w ramach umowy przetargowej nr ZP.272.47.2018. Wykonawca DAW-MAR, termin realizacji 19.08.2019r. Rozliczenie nastąpi na podstawie przedłożonych kosztorysów powykonawczych.</t>
  </si>
  <si>
    <t>Wykonano ogrodzenie placu zabaw wraz z montażem stojaka na rowery. Wykonawca Zakład Produkcyjno - Handlowy Barbara Cichowlaz. Koszt zadania 4.970,00zł. Termin realizacji 31.05.2019r. Zrealizowano.</t>
  </si>
  <si>
    <t>Organizacja spotkanie sportowego w Lipiankach (spotkanie rekreacyjno - sportowe)</t>
  </si>
  <si>
    <t>Doposażenie placu zabaw w ściankę wspinaczkową projekt i realizacja oraz siłowni zewnętrznej (2 elementy)</t>
  </si>
  <si>
    <t>Zlecono wykonanie remontu budynku świetlicy w ramach umowy przetargowej nr ZP.272.47.2018. Wykonawca DAW-MAR, termin realizacji 19.08.2019r. Rozliczenie nastąpi po przedłożeniu przez wykonawcę kosztorysów powykonawczych.</t>
  </si>
  <si>
    <t>Ogłoszono trzeci przetarg na dostawę i montaż urządzeń placu zabaw, ponieważ dwa poprzednie trzeba było odrzucić przez niewystarczające środki przeznaczone na niniejsze zadanie. Wyłoniono wykonawcę- firma ARGON. Wartość 5.547,30zł</t>
  </si>
  <si>
    <t>Zlecono wykonanie utwardzenia nawierzchni chodnika z kostki betonowej gr. 6cm na podstawie umowy przetargowej nr ZP. 272,1.2019-2. Wykonawca Tereny Zielone. Wartość robót 25.013,79zł. Termin realizacji do 24.06.2019r.</t>
  </si>
  <si>
    <r>
      <t>Wraz z GOK-iem zorganizowano przedsięwzięcie dotyczące realizacji zadania o charakterze kulturalno- sportowym w miesiącu czerwcu z okazji dnia dziecka</t>
    </r>
    <r>
      <rPr>
        <sz val="10"/>
        <rFont val="Czcionka tekstu podstawowego"/>
        <charset val="238"/>
      </rPr>
      <t>.</t>
    </r>
  </si>
  <si>
    <t>Oba zadania planowane do realizacji łącznie. Jesteśmy na etapie wyłaniania wykonawcy.</t>
  </si>
  <si>
    <t>Podpisano umowę na wykonanie oświetlenia w Brachlewie. Zakres robót to budowa sieci kablowej 0,4kV oświetleniowej wraz ze słupami i szafką oświetleniową wzdłuż działki geodezyjnej nr 172. Termin realizacji do 30.08.2019r. (Wykonano. Jesteśmy w trakcie zawarcia umowy kompleksowej z Energa Obrót w celu założenia licznika. Podpisano umowę z ZDW w sprawie przekazania gruntów części pasa drogowego, która stanowić będzie załącznik do umowy kompleksowej z Energa Obrót). Wykonawca FHU Józef Tocha. Wykonano przy udziale środków własnych gminy. Wartość 30.464,47zł.</t>
  </si>
  <si>
    <r>
      <t xml:space="preserve">Zlecono wykonanie zadań objętych niniejszą dokumentacją projektową. Wartość zadania 19.885,00 zł. Termin realizacji do 08.07.2019r. </t>
    </r>
    <r>
      <rPr>
        <sz val="10"/>
        <rFont val="Czcionka tekstu podstawowego"/>
        <charset val="238"/>
      </rPr>
      <t>Wykonano przez Zakład Kamieniarski Marek Paprocki.</t>
    </r>
  </si>
  <si>
    <t>Zlecono remont oświetlenia. Wartość zadania 2.800,00 zł. Termin realizacji do 08.07.2019r. Wykonano przez firmę PRĄDEX</t>
  </si>
  <si>
    <r>
      <t>Wykonanie dokumentacji projektowej na doposażenie terenu rekreacyjno- sportowego w urządzenia placu zabaw. Wartość dokumentacji to 1.168,50zł.</t>
    </r>
    <r>
      <rPr>
        <sz val="10"/>
        <color rgb="FFFF0000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Ogłoszono trzeci przetarg na dostawę i montaż urządzeń placu zabaw, ponieważ dwa poprzednie trzeba było odrzucić przez niewystarczające środki przeznaczone na niniejsze zadanie. Wyłoniono wykonawcę- firma ARGON. Wartość 16.389,75zł</t>
    </r>
  </si>
  <si>
    <t>Zlecono dokumentację projektową na doposażenie terenu rekreacyjno- sportowego na kwotę 1.168,50zł. Ogłoszono trzeci przetarg na dostawę i montaż urządzeń placu zabaw, ponieważ dwa poprzednie trzeba było odrzucić przez niewystarczające środki przeznaczone na niniejsze zadanie. Wyłoniono wykonawcę- firma ARGON. Wartość 2.083,62zł.</t>
  </si>
  <si>
    <t>Zlecono dokumentację projektową na doposażenie terenu rekreacyjno- sportowego na kwotę 1.168,50zł. Termin opracowania dokumentacji 31.07.2019 r.</t>
  </si>
  <si>
    <t>Zlecono dokumentację projektową na doposażenie terenu rekreacyjno- sportowego na kwotę 1.168,50zł. Ogłoszono trzeci przetarg na dostawę i montaż urządzeń placu zabaw, ponieważ dwa poprzednie trzeba było odrzucić przez niewystarczające środki przeznaczone na niniejsze zadanie. Wyłoniono wykonawcę- firma ARGON. Wartość 12.177,00zł</t>
  </si>
  <si>
    <t>Zlecono dokumentację projektową na doposażenie terenu rekreacyjno- sportowego na kwotę 1.168,50zł. Ogłoszono przetarg na dostawę i montaż urządzeń placu zabaw, wyłoniono wykonawcę. Termin realizacji 9.08.2019r. Wartość 11.263,11zł.</t>
  </si>
  <si>
    <t>Zlecono dokumentację projektową na doposażenie terenu rekreacyjno- sportowego na kwotę 1.168,50zł. Ogłoszono trzeci przetarg na dostawę i montaż urządzeń placu zabaw, ponieważ dwa poprzednie trzeba było odrzucić przez niewystarczające środki przeznaczone na niniejsze zadanie. Wyłoniono wykonawcę- firma ARGON. Wartość 5.116,80zł.</t>
  </si>
  <si>
    <t>Zlecono dokumentację projektową na doposażenie terenu rekreacyjno- sportowego na kwotę 1.168,50zł. Ogłoszono trzeci przetarg na dostawę i montaż urządzeń placu zabaw, ponieważ dwa poprzednie trzeba było odrzucić przez niewystarczające środki przeznaczone na niniejsze zadanie. Wyłoniono wykonawcę- firma ARGON. Wartość 3.825,30zł. Rozstrzygnięcie 25.07.2019r. Ogłoszono przetarg na dostawę i montaż urządzeń siłowych. Wyłoniono wykonawcę- firma Fit Park. Zrealizowano. Wartość 11.008,50zł.</t>
  </si>
  <si>
    <t>Zlecono dokumentację projektową na doposażenie terenu rekreacyjno- sportowego na kwotę 1.168,50zł. Ogłoszono trzeci przetarg na dostawę i montaż urządzeń placu zabaw, ponieważ dwa poprzednie trzeba było odrzucić przez niewystarczające środki przeznaczone na niniejsze zadanie. Wyłoniono wykonawcę- firma ARGON. Wartość 12.228,66zł. Realizacja przy udziale środków własnych gminy.</t>
  </si>
  <si>
    <t xml:space="preserve">Zlecono dokumentację projektową na doposażenie terenu rekreacyjno- sportowego na kwotę 1.168,50zł. Ogłoszono przetarg na dostawę i montaż urządzeń placu zabaw, wyłoniono wykonawcę. Termin realizacji 9.08.2019r. Wartość 3.997,75zł. Ogłoszono przetarg na dostawę i montaż urządzeń siłowych. Wyłoniono wykonawcę- firma Fit Park. Termin realizacji 04.08.2019r. Wartość 10.885,50zł. Zrealizowano. </t>
  </si>
  <si>
    <t>Podpisano umowę na wykonanie dokumentacji projektowej oświetlenia w Bronnie. Termin realizacji do 27.09.2019r Wartość dokumentacji to 8.487,00zł.</t>
  </si>
  <si>
    <t>Podpisano umowę na wykonanie dokumentacji projektowej oświetlenia w Dankowie. Termin realizacji do 27.09.2019r Wartość dokumentacji to 9.102,00zł..</t>
  </si>
  <si>
    <t>Zlecono wykonanie dokumentacji projektowej na doposażenie terenu rekreacyjno- sportowego w urządzenia siłowe. Wartość dokumentacji to 1.168,50zł. Ogłoszono przetarg oraz wyłoniono wykonawcę- firmę FitPark. Wykonano roboty związane z dostawą i montażem urządzeń siłowych. Wartość robót 9.471,00zł.</t>
  </si>
  <si>
    <t>Zlecono wykonanie remontu drogi płytami jomba na podstawie umowy przetargowej nr ZP.272.1.2019-4. Wartość robót 17.538,66 zł. Wykonawca Tereny Zielone. Termin realizacji 20 maja 2019r.</t>
  </si>
  <si>
    <t>Podpisano umowę na wykonanie dokumentacji projektowej oświetlenia w Grabówku. Termin realizacji do 27.09.2019r Wartość dokumentacji to 11.562,00zł.</t>
  </si>
  <si>
    <t>Wykonano utwardzenie nawierzchni chodnika w kierunku szkoły w Nowym Dworze z kostku betonowej gr. 6 cm. Zlecono na podstawie umowy przetargowej nr ZP. 272,1.2019-2. Wykonawca Tereny Zielone. Termin realizacji do 6 maja 2019r. Wartość 24.397,00zł. Zadanie realizowane przy udziale środków sołectwa Nowy Dwór w ramach współnego przedsięwzięcia.</t>
  </si>
  <si>
    <t>Podpisano umowę na wykonanie dokumentacji projektowej oświetlenia w Gurczu. Termin realizacji do 27.09.2019r Wartość dokumentacji to 4.059,00zł.</t>
  </si>
  <si>
    <t>Podpisano umowę na wykonanie dokumentacji projektowej oświetlenia w Janowie. Termin realizacji do 27.09.2019r Wartość dokumentacji to 5.535,00zł.</t>
  </si>
  <si>
    <t>Wykonano utwardzenie nawierzchni z kostki betonowej gr. 6 cm w związku z budową chodnika w kierunku szkoły w Nowym Dworze. Zlecono na podstawie umowy przetargowej nr ZP. 272,1.2019-2. Wykonawca Tereny Zielone. Termin realizacji do 30 kwietnia 2019r.Zadanie realizowane przy udziale środków FS Grabówko na łączną kwotę 24.397,00 zł.</t>
  </si>
  <si>
    <t>Zał. Nr 11 do informacji Wójta Gminy Kwidzyn
o przebiegu wykonania budżetu
Gminy Kwidzyn za I półrocze 2019r.</t>
  </si>
  <si>
    <t xml:space="preserve">Informacje o przebiegu wykonania  funduszu sołeckiego za I półrocze 2018 r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</si>
</sst>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FF0000"/>
      <name val="Czcionka tekstu podstawowego"/>
      <charset val="238"/>
    </font>
    <font>
      <sz val="10"/>
      <color rgb="FFFF0000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 applyAlignment="1"/>
    <xf numFmtId="4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4" fontId="1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10" fontId="3" fillId="0" borderId="12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7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18" fillId="0" borderId="0" xfId="0" applyNumberFormat="1" applyFont="1" applyBorder="1" applyAlignment="1">
      <alignment horizontal="left" wrapText="1"/>
    </xf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4"/>
  <sheetViews>
    <sheetView tabSelected="1" zoomScaleNormal="100" workbookViewId="0">
      <pane xSplit="4" ySplit="8" topLeftCell="H190" activePane="bottomRight" state="frozen"/>
      <selection pane="topRight" activeCell="E1" sqref="E1"/>
      <selection pane="bottomLeft" activeCell="A9" sqref="A9"/>
      <selection pane="bottomRight" activeCell="B202" sqref="B202"/>
    </sheetView>
  </sheetViews>
  <sheetFormatPr defaultRowHeight="15"/>
  <cols>
    <col min="1" max="1" width="3" style="6" customWidth="1"/>
    <col min="2" max="2" width="13.625" style="35" customWidth="1"/>
    <col min="3" max="3" width="15.5" style="29" customWidth="1"/>
    <col min="4" max="4" width="26.5" style="30" customWidth="1"/>
    <col min="5" max="5" width="5.75" style="19" customWidth="1"/>
    <col min="6" max="6" width="6.375" style="19" customWidth="1"/>
    <col min="7" max="7" width="4.5" style="19" customWidth="1"/>
    <col min="8" max="9" width="9.75" style="11" customWidth="1"/>
    <col min="10" max="10" width="9.625" style="9" customWidth="1"/>
    <col min="11" max="11" width="9.75" style="11" customWidth="1"/>
    <col min="12" max="12" width="8.25" style="152" customWidth="1"/>
    <col min="13" max="13" width="9.625" style="10" customWidth="1"/>
    <col min="14" max="14" width="45.5" customWidth="1"/>
    <col min="15" max="15" width="8.75" customWidth="1"/>
    <col min="16" max="16" width="14.75" customWidth="1"/>
    <col min="17" max="17" width="9.875" bestFit="1" customWidth="1"/>
    <col min="18" max="18" width="13" customWidth="1"/>
  </cols>
  <sheetData>
    <row r="1" spans="1:16" ht="15" customHeight="1">
      <c r="A1" s="1"/>
      <c r="B1" s="34"/>
      <c r="D1" s="29"/>
      <c r="H1" s="244"/>
      <c r="I1" s="244"/>
    </row>
    <row r="2" spans="1:16" ht="0.75" customHeight="1">
      <c r="A2" s="1"/>
      <c r="B2" s="34"/>
      <c r="D2" s="29"/>
      <c r="H2" s="402"/>
      <c r="I2" s="402"/>
      <c r="J2" s="402"/>
      <c r="K2" s="149"/>
      <c r="L2" s="153"/>
    </row>
    <row r="3" spans="1:16" ht="5.25" customHeight="1">
      <c r="A3" s="1"/>
      <c r="B3" s="34"/>
      <c r="D3" s="29"/>
      <c r="H3" s="402"/>
      <c r="I3" s="402"/>
      <c r="J3" s="399" t="s">
        <v>171</v>
      </c>
      <c r="K3" s="399"/>
      <c r="L3" s="399"/>
      <c r="M3" s="399"/>
      <c r="N3" s="399"/>
      <c r="O3" s="400"/>
    </row>
    <row r="4" spans="1:16" ht="9.75" customHeight="1">
      <c r="A4" s="1"/>
      <c r="B4" s="34"/>
      <c r="D4" s="29"/>
      <c r="H4" s="402"/>
      <c r="I4" s="402"/>
      <c r="J4" s="399"/>
      <c r="K4" s="399"/>
      <c r="L4" s="399"/>
      <c r="M4" s="399"/>
      <c r="N4" s="399"/>
      <c r="O4" s="400"/>
    </row>
    <row r="5" spans="1:16" ht="30.75" customHeight="1">
      <c r="A5" s="26"/>
      <c r="B5" s="398" t="s">
        <v>172</v>
      </c>
      <c r="C5" s="398"/>
      <c r="D5" s="398"/>
      <c r="E5" s="398"/>
      <c r="F5" s="398"/>
      <c r="H5" s="402"/>
      <c r="I5" s="402"/>
      <c r="J5" s="399"/>
      <c r="K5" s="399"/>
      <c r="L5" s="399"/>
      <c r="M5" s="399"/>
      <c r="N5" s="399"/>
      <c r="O5" s="400"/>
    </row>
    <row r="6" spans="1:16">
      <c r="A6" s="5"/>
      <c r="H6" s="401"/>
      <c r="I6" s="401"/>
      <c r="J6" s="399"/>
      <c r="K6" s="399"/>
      <c r="L6" s="399"/>
      <c r="M6" s="399"/>
      <c r="N6" s="399"/>
      <c r="O6" s="400"/>
    </row>
    <row r="7" spans="1:16">
      <c r="A7" s="5"/>
    </row>
    <row r="8" spans="1:16" ht="38.25">
      <c r="A8" s="3" t="s">
        <v>0</v>
      </c>
      <c r="B8" s="36" t="s">
        <v>1</v>
      </c>
      <c r="C8" s="245" t="s">
        <v>2</v>
      </c>
      <c r="D8" s="246"/>
      <c r="E8" s="20" t="s">
        <v>3</v>
      </c>
      <c r="F8" s="20" t="s">
        <v>4</v>
      </c>
      <c r="G8" s="20" t="s">
        <v>5</v>
      </c>
      <c r="H8" s="4" t="s">
        <v>39</v>
      </c>
      <c r="I8" s="4" t="s">
        <v>6</v>
      </c>
      <c r="J8" s="8" t="s">
        <v>36</v>
      </c>
      <c r="K8" s="4" t="s">
        <v>117</v>
      </c>
      <c r="L8" s="154" t="s">
        <v>118</v>
      </c>
      <c r="M8" s="4" t="s">
        <v>38</v>
      </c>
      <c r="N8" s="169" t="s">
        <v>119</v>
      </c>
    </row>
    <row r="9" spans="1:16" ht="51.75" customHeight="1">
      <c r="A9" s="247">
        <v>1</v>
      </c>
      <c r="B9" s="250" t="s">
        <v>7</v>
      </c>
      <c r="C9" s="206" t="s">
        <v>94</v>
      </c>
      <c r="D9" s="207"/>
      <c r="E9" s="21">
        <v>700</v>
      </c>
      <c r="F9" s="21">
        <v>70005</v>
      </c>
      <c r="G9" s="21">
        <v>6050</v>
      </c>
      <c r="H9" s="51">
        <v>20000</v>
      </c>
      <c r="I9" s="51">
        <v>20000</v>
      </c>
      <c r="J9" s="95">
        <v>20000</v>
      </c>
      <c r="K9" s="141">
        <v>0</v>
      </c>
      <c r="L9" s="155">
        <f t="shared" ref="L9:L15" si="0">K9/J9</f>
        <v>0</v>
      </c>
      <c r="M9" s="218"/>
      <c r="N9" s="172" t="s">
        <v>151</v>
      </c>
    </row>
    <row r="10" spans="1:16" ht="24" customHeight="1">
      <c r="A10" s="248"/>
      <c r="B10" s="251"/>
      <c r="C10" s="201" t="s">
        <v>95</v>
      </c>
      <c r="D10" s="202"/>
      <c r="E10" s="21">
        <v>700</v>
      </c>
      <c r="F10" s="21">
        <v>70005</v>
      </c>
      <c r="G10" s="21">
        <v>4210</v>
      </c>
      <c r="H10" s="51">
        <v>298.43</v>
      </c>
      <c r="I10" s="51"/>
      <c r="J10" s="95">
        <v>299</v>
      </c>
      <c r="K10" s="141">
        <v>0</v>
      </c>
      <c r="L10" s="155">
        <f t="shared" si="0"/>
        <v>0</v>
      </c>
      <c r="M10" s="219"/>
      <c r="N10" s="170"/>
    </row>
    <row r="11" spans="1:16" ht="40.5" customHeight="1">
      <c r="A11" s="248"/>
      <c r="B11" s="251"/>
      <c r="C11" s="233" t="s">
        <v>92</v>
      </c>
      <c r="D11" s="234"/>
      <c r="E11" s="21">
        <v>900</v>
      </c>
      <c r="F11" s="21">
        <v>90015</v>
      </c>
      <c r="G11" s="21">
        <v>4270</v>
      </c>
      <c r="H11" s="57">
        <v>3000</v>
      </c>
      <c r="I11" s="48"/>
      <c r="J11" s="18">
        <v>3000</v>
      </c>
      <c r="K11" s="17">
        <v>2800</v>
      </c>
      <c r="L11" s="156">
        <f t="shared" si="0"/>
        <v>0.93333333333333335</v>
      </c>
      <c r="M11" s="219"/>
      <c r="N11" s="172" t="s">
        <v>152</v>
      </c>
    </row>
    <row r="12" spans="1:16" ht="15" customHeight="1">
      <c r="A12" s="248"/>
      <c r="B12" s="251"/>
      <c r="C12" s="235" t="s">
        <v>93</v>
      </c>
      <c r="D12" s="236"/>
      <c r="E12" s="21">
        <v>750</v>
      </c>
      <c r="F12" s="21">
        <v>75075</v>
      </c>
      <c r="G12" s="21">
        <v>4210</v>
      </c>
      <c r="H12" s="51">
        <v>26.23</v>
      </c>
      <c r="I12" s="240"/>
      <c r="J12" s="95">
        <v>27</v>
      </c>
      <c r="K12" s="141">
        <v>0</v>
      </c>
      <c r="L12" s="155">
        <f t="shared" si="0"/>
        <v>0</v>
      </c>
      <c r="M12" s="219"/>
      <c r="N12" s="170"/>
      <c r="P12" s="111"/>
    </row>
    <row r="13" spans="1:16" ht="14.25" customHeight="1">
      <c r="A13" s="248"/>
      <c r="B13" s="251"/>
      <c r="C13" s="237"/>
      <c r="D13" s="238"/>
      <c r="E13" s="21">
        <v>750</v>
      </c>
      <c r="F13" s="21">
        <v>75075</v>
      </c>
      <c r="G13" s="21">
        <v>4300</v>
      </c>
      <c r="H13" s="51">
        <v>1200</v>
      </c>
      <c r="I13" s="242"/>
      <c r="J13" s="95">
        <v>1200</v>
      </c>
      <c r="K13" s="141">
        <v>0</v>
      </c>
      <c r="L13" s="155">
        <f t="shared" si="0"/>
        <v>0</v>
      </c>
      <c r="M13" s="219"/>
      <c r="N13" s="170"/>
      <c r="P13" s="111"/>
    </row>
    <row r="14" spans="1:16" ht="14.25" customHeight="1">
      <c r="A14" s="249"/>
      <c r="B14" s="37" t="s">
        <v>8</v>
      </c>
      <c r="C14" s="239">
        <f>SUM(H9:H13)</f>
        <v>24524.66</v>
      </c>
      <c r="D14" s="239"/>
      <c r="E14" s="239"/>
      <c r="F14" s="239"/>
      <c r="G14" s="239"/>
      <c r="H14" s="239"/>
      <c r="I14" s="12">
        <f>SUM(I9:I13)</f>
        <v>20000</v>
      </c>
      <c r="J14" s="13">
        <f>SUM(J9:J13)</f>
        <v>24526</v>
      </c>
      <c r="K14" s="140">
        <f>SUM(K9:K13)</f>
        <v>2800</v>
      </c>
      <c r="L14" s="157">
        <f t="shared" si="0"/>
        <v>0.1141645600587132</v>
      </c>
      <c r="M14" s="62">
        <v>24524.66</v>
      </c>
      <c r="N14" s="170"/>
      <c r="P14" s="111"/>
    </row>
    <row r="15" spans="1:16" ht="15.75" customHeight="1">
      <c r="A15" s="247">
        <v>2</v>
      </c>
      <c r="B15" s="250" t="s">
        <v>9</v>
      </c>
      <c r="C15" s="235" t="s">
        <v>48</v>
      </c>
      <c r="D15" s="236"/>
      <c r="E15" s="254">
        <v>900</v>
      </c>
      <c r="F15" s="254">
        <v>90015</v>
      </c>
      <c r="G15" s="254">
        <v>6050</v>
      </c>
      <c r="H15" s="257">
        <v>25393.599999999999</v>
      </c>
      <c r="I15" s="240">
        <v>25393.599999999999</v>
      </c>
      <c r="J15" s="198">
        <v>25394</v>
      </c>
      <c r="K15" s="214">
        <v>0</v>
      </c>
      <c r="L15" s="223">
        <f t="shared" si="0"/>
        <v>0</v>
      </c>
      <c r="M15" s="218"/>
      <c r="N15" s="381" t="s">
        <v>150</v>
      </c>
      <c r="P15" s="115"/>
    </row>
    <row r="16" spans="1:16" ht="50.25" customHeight="1">
      <c r="A16" s="248"/>
      <c r="B16" s="251"/>
      <c r="C16" s="252"/>
      <c r="D16" s="253"/>
      <c r="E16" s="255"/>
      <c r="F16" s="255"/>
      <c r="G16" s="255"/>
      <c r="H16" s="258"/>
      <c r="I16" s="241"/>
      <c r="J16" s="217"/>
      <c r="K16" s="215"/>
      <c r="L16" s="224"/>
      <c r="M16" s="219"/>
      <c r="N16" s="382"/>
    </row>
    <row r="17" spans="1:14" ht="17.25" customHeight="1">
      <c r="A17" s="248"/>
      <c r="B17" s="251"/>
      <c r="C17" s="252"/>
      <c r="D17" s="253"/>
      <c r="E17" s="255"/>
      <c r="F17" s="255"/>
      <c r="G17" s="255"/>
      <c r="H17" s="258"/>
      <c r="I17" s="241"/>
      <c r="J17" s="217"/>
      <c r="K17" s="215"/>
      <c r="L17" s="224"/>
      <c r="M17" s="219"/>
      <c r="N17" s="382"/>
    </row>
    <row r="18" spans="1:14" ht="27.75" customHeight="1">
      <c r="A18" s="248"/>
      <c r="B18" s="251"/>
      <c r="C18" s="252"/>
      <c r="D18" s="253"/>
      <c r="E18" s="255"/>
      <c r="F18" s="255"/>
      <c r="G18" s="255"/>
      <c r="H18" s="258"/>
      <c r="I18" s="241"/>
      <c r="J18" s="217"/>
      <c r="K18" s="215"/>
      <c r="L18" s="224"/>
      <c r="M18" s="219"/>
      <c r="N18" s="382"/>
    </row>
    <row r="19" spans="1:14" ht="32.25" customHeight="1">
      <c r="A19" s="248"/>
      <c r="B19" s="251"/>
      <c r="C19" s="237"/>
      <c r="D19" s="238"/>
      <c r="E19" s="256"/>
      <c r="F19" s="256"/>
      <c r="G19" s="256"/>
      <c r="H19" s="259"/>
      <c r="I19" s="242"/>
      <c r="J19" s="217"/>
      <c r="K19" s="216"/>
      <c r="L19" s="243"/>
      <c r="M19" s="219"/>
      <c r="N19" s="383"/>
    </row>
    <row r="20" spans="1:14" ht="20.25" customHeight="1">
      <c r="A20" s="248"/>
      <c r="B20" s="251"/>
      <c r="C20" s="235" t="s">
        <v>49</v>
      </c>
      <c r="D20" s="236"/>
      <c r="E20" s="254">
        <v>750</v>
      </c>
      <c r="F20" s="254">
        <v>75075</v>
      </c>
      <c r="G20" s="50">
        <v>4210</v>
      </c>
      <c r="H20" s="57">
        <v>668.5</v>
      </c>
      <c r="I20" s="240"/>
      <c r="J20" s="142">
        <v>669</v>
      </c>
      <c r="K20" s="141">
        <v>259.48</v>
      </c>
      <c r="L20" s="155">
        <f>K20/J20</f>
        <v>0.38786248131539613</v>
      </c>
      <c r="M20" s="219"/>
      <c r="N20" s="196" t="s">
        <v>120</v>
      </c>
    </row>
    <row r="21" spans="1:14" ht="23.25" customHeight="1">
      <c r="A21" s="248"/>
      <c r="B21" s="251"/>
      <c r="C21" s="237"/>
      <c r="D21" s="238"/>
      <c r="E21" s="256"/>
      <c r="F21" s="256"/>
      <c r="G21" s="50">
        <v>4300</v>
      </c>
      <c r="H21" s="57">
        <v>668</v>
      </c>
      <c r="I21" s="242"/>
      <c r="J21" s="142">
        <v>668</v>
      </c>
      <c r="K21" s="141">
        <v>400</v>
      </c>
      <c r="L21" s="155">
        <f>K21/J21</f>
        <v>0.59880239520958078</v>
      </c>
      <c r="M21" s="219"/>
      <c r="N21" s="197"/>
    </row>
    <row r="22" spans="1:14" ht="14.25" customHeight="1">
      <c r="A22" s="249"/>
      <c r="B22" s="37" t="s">
        <v>8</v>
      </c>
      <c r="C22" s="239">
        <f>SUM(H15:H21)</f>
        <v>26730.1</v>
      </c>
      <c r="D22" s="239"/>
      <c r="E22" s="239"/>
      <c r="F22" s="239"/>
      <c r="G22" s="239"/>
      <c r="H22" s="239"/>
      <c r="I22" s="12">
        <f>SUM(I15:I21)</f>
        <v>25393.599999999999</v>
      </c>
      <c r="J22" s="13">
        <f>SUM(J15:J21)</f>
        <v>26731</v>
      </c>
      <c r="K22" s="140">
        <f>SUM(K15:K21)</f>
        <v>659.48</v>
      </c>
      <c r="L22" s="157">
        <f>K22/J22</f>
        <v>2.467098125771576E-2</v>
      </c>
      <c r="M22" s="62">
        <v>26730.11</v>
      </c>
      <c r="N22" s="170"/>
    </row>
    <row r="23" spans="1:14" ht="56.25" customHeight="1">
      <c r="A23" s="247">
        <v>3</v>
      </c>
      <c r="B23" s="260" t="s">
        <v>10</v>
      </c>
      <c r="C23" s="200" t="s">
        <v>87</v>
      </c>
      <c r="D23" s="200"/>
      <c r="E23" s="274">
        <v>926</v>
      </c>
      <c r="F23" s="274">
        <v>92695</v>
      </c>
      <c r="G23" s="274">
        <v>6050</v>
      </c>
      <c r="H23" s="275">
        <v>17731.86</v>
      </c>
      <c r="I23" s="275">
        <v>17731.86</v>
      </c>
      <c r="J23" s="205">
        <v>17732</v>
      </c>
      <c r="K23" s="214">
        <v>1168.5</v>
      </c>
      <c r="L23" s="223">
        <f>K23/J23</f>
        <v>6.5897811865553796E-2</v>
      </c>
      <c r="M23" s="368"/>
      <c r="N23" s="196" t="s">
        <v>153</v>
      </c>
    </row>
    <row r="24" spans="1:14" ht="35.25" customHeight="1">
      <c r="A24" s="248"/>
      <c r="B24" s="260"/>
      <c r="C24" s="200"/>
      <c r="D24" s="200"/>
      <c r="E24" s="274"/>
      <c r="F24" s="274"/>
      <c r="G24" s="274"/>
      <c r="H24" s="275"/>
      <c r="I24" s="275"/>
      <c r="J24" s="205"/>
      <c r="K24" s="216"/>
      <c r="L24" s="243"/>
      <c r="M24" s="368"/>
      <c r="N24" s="197"/>
    </row>
    <row r="25" spans="1:14" ht="0.75" hidden="1" customHeight="1">
      <c r="A25" s="248"/>
      <c r="B25" s="260"/>
      <c r="C25" s="128"/>
      <c r="D25" s="128"/>
      <c r="E25" s="21"/>
      <c r="F25" s="21"/>
      <c r="G25" s="21"/>
      <c r="H25" s="51"/>
      <c r="I25" s="51"/>
      <c r="J25" s="127"/>
      <c r="K25" s="141"/>
      <c r="L25" s="155"/>
      <c r="M25" s="28"/>
      <c r="N25" s="170"/>
    </row>
    <row r="26" spans="1:14" ht="14.25" customHeight="1">
      <c r="A26" s="249"/>
      <c r="B26" s="37" t="s">
        <v>8</v>
      </c>
      <c r="C26" s="261">
        <f>SUM(H23:H24)</f>
        <v>17731.86</v>
      </c>
      <c r="D26" s="262"/>
      <c r="E26" s="262"/>
      <c r="F26" s="262"/>
      <c r="G26" s="262"/>
      <c r="H26" s="263"/>
      <c r="I26" s="12">
        <f>SUM(I23:I24)</f>
        <v>17731.86</v>
      </c>
      <c r="J26" s="13">
        <f>SUM(J23:J25)</f>
        <v>17732</v>
      </c>
      <c r="K26" s="140">
        <f>SUM(K23)</f>
        <v>1168.5</v>
      </c>
      <c r="L26" s="157">
        <f>K26/J26</f>
        <v>6.5897811865553796E-2</v>
      </c>
      <c r="M26" s="62">
        <v>17731.86</v>
      </c>
      <c r="N26" s="170"/>
    </row>
    <row r="27" spans="1:14" ht="50.25" customHeight="1">
      <c r="A27" s="268">
        <v>4</v>
      </c>
      <c r="B27" s="269" t="s">
        <v>11</v>
      </c>
      <c r="C27" s="270" t="s">
        <v>68</v>
      </c>
      <c r="D27" s="270"/>
      <c r="E27" s="87">
        <v>900</v>
      </c>
      <c r="F27" s="87">
        <v>90015</v>
      </c>
      <c r="G27" s="87">
        <v>6050</v>
      </c>
      <c r="H27" s="74">
        <v>18145</v>
      </c>
      <c r="I27" s="74">
        <v>18145</v>
      </c>
      <c r="J27" s="86">
        <v>18145</v>
      </c>
      <c r="K27" s="141">
        <v>0</v>
      </c>
      <c r="L27" s="155">
        <f>K27/J27</f>
        <v>0</v>
      </c>
      <c r="M27" s="28"/>
      <c r="N27" s="187" t="s">
        <v>162</v>
      </c>
    </row>
    <row r="28" spans="1:14" ht="12" hidden="1" customHeight="1">
      <c r="A28" s="264"/>
      <c r="B28" s="269"/>
      <c r="C28" s="78"/>
      <c r="D28" s="78"/>
      <c r="E28" s="87"/>
      <c r="F28" s="87"/>
      <c r="G28" s="87"/>
      <c r="H28" s="74"/>
      <c r="I28" s="68"/>
      <c r="J28" s="86"/>
      <c r="K28" s="141"/>
      <c r="L28" s="155"/>
      <c r="M28" s="28"/>
      <c r="N28" s="170"/>
    </row>
    <row r="29" spans="1:14" ht="41.25" customHeight="1">
      <c r="A29" s="264"/>
      <c r="B29" s="269"/>
      <c r="C29" s="235" t="s">
        <v>69</v>
      </c>
      <c r="D29" s="236"/>
      <c r="E29" s="125">
        <v>750</v>
      </c>
      <c r="F29" s="125">
        <v>75075</v>
      </c>
      <c r="G29" s="16">
        <v>4300</v>
      </c>
      <c r="H29" s="74">
        <v>954</v>
      </c>
      <c r="I29" s="74"/>
      <c r="J29" s="86">
        <v>954</v>
      </c>
      <c r="K29" s="141">
        <v>0</v>
      </c>
      <c r="L29" s="155">
        <f>K29/J29</f>
        <v>0</v>
      </c>
      <c r="M29" s="28"/>
      <c r="N29" s="192" t="s">
        <v>120</v>
      </c>
    </row>
    <row r="30" spans="1:14" ht="14.25">
      <c r="A30" s="265"/>
      <c r="B30" s="38" t="s">
        <v>8</v>
      </c>
      <c r="C30" s="276">
        <f>SUM(H27:H29)</f>
        <v>19099</v>
      </c>
      <c r="D30" s="277"/>
      <c r="E30" s="277"/>
      <c r="F30" s="277"/>
      <c r="G30" s="277"/>
      <c r="H30" s="278"/>
      <c r="I30" s="85">
        <f>SUM(I27:I29)</f>
        <v>18145</v>
      </c>
      <c r="J30" s="13">
        <f>SUM(J27:J29)</f>
        <v>19099</v>
      </c>
      <c r="K30" s="140">
        <f>SUM(K27:K29)</f>
        <v>0</v>
      </c>
      <c r="L30" s="157">
        <f>SUM(L27:L29)</f>
        <v>0</v>
      </c>
      <c r="M30" s="15">
        <v>19099.240000000002</v>
      </c>
      <c r="N30" s="191"/>
    </row>
    <row r="31" spans="1:14" ht="46.5" customHeight="1">
      <c r="A31" s="264">
        <v>5</v>
      </c>
      <c r="B31" s="283" t="s">
        <v>12</v>
      </c>
      <c r="C31" s="266" t="s">
        <v>61</v>
      </c>
      <c r="D31" s="267"/>
      <c r="E31" s="47">
        <v>900</v>
      </c>
      <c r="F31" s="47">
        <v>90015</v>
      </c>
      <c r="G31" s="47">
        <v>6050</v>
      </c>
      <c r="H31" s="56">
        <v>16970.990000000002</v>
      </c>
      <c r="I31" s="82">
        <v>16970.990000000002</v>
      </c>
      <c r="J31" s="24">
        <v>16971</v>
      </c>
      <c r="K31" s="146">
        <v>0</v>
      </c>
      <c r="L31" s="160">
        <f>K31/J31</f>
        <v>0</v>
      </c>
      <c r="M31" s="82"/>
      <c r="N31" s="187" t="s">
        <v>163</v>
      </c>
    </row>
    <row r="32" spans="1:14" ht="19.5" customHeight="1">
      <c r="A32" s="264"/>
      <c r="B32" s="284"/>
      <c r="C32" s="279" t="s">
        <v>62</v>
      </c>
      <c r="D32" s="280"/>
      <c r="E32" s="126">
        <v>750</v>
      </c>
      <c r="F32" s="126">
        <v>75075</v>
      </c>
      <c r="G32" s="47">
        <v>4210</v>
      </c>
      <c r="H32" s="43">
        <v>593.20000000000005</v>
      </c>
      <c r="I32" s="41"/>
      <c r="J32" s="52">
        <v>594</v>
      </c>
      <c r="K32" s="150">
        <v>548.28</v>
      </c>
      <c r="L32" s="161">
        <f>K32/J32</f>
        <v>0.92303030303030298</v>
      </c>
      <c r="M32" s="82"/>
      <c r="N32" s="196" t="s">
        <v>120</v>
      </c>
    </row>
    <row r="33" spans="1:14" ht="22.5" customHeight="1">
      <c r="A33" s="264"/>
      <c r="B33" s="285"/>
      <c r="C33" s="281"/>
      <c r="D33" s="282"/>
      <c r="E33" s="47">
        <v>750</v>
      </c>
      <c r="F33" s="47">
        <v>75075</v>
      </c>
      <c r="G33" s="47">
        <v>4300</v>
      </c>
      <c r="H33" s="41">
        <v>300</v>
      </c>
      <c r="I33" s="139"/>
      <c r="J33" s="52">
        <v>300</v>
      </c>
      <c r="K33" s="150">
        <v>300</v>
      </c>
      <c r="L33" s="161">
        <f>K33/J33</f>
        <v>1</v>
      </c>
      <c r="M33" s="138"/>
      <c r="N33" s="197"/>
    </row>
    <row r="34" spans="1:14" ht="14.25">
      <c r="A34" s="265"/>
      <c r="B34" s="38" t="s">
        <v>8</v>
      </c>
      <c r="C34" s="271">
        <f>SUM(H31:H33)</f>
        <v>17864.190000000002</v>
      </c>
      <c r="D34" s="272"/>
      <c r="E34" s="272"/>
      <c r="F34" s="272"/>
      <c r="G34" s="272"/>
      <c r="H34" s="273"/>
      <c r="I34" s="85">
        <f>SUM(I31:I32)</f>
        <v>16970.990000000002</v>
      </c>
      <c r="J34" s="13">
        <f>SUM(J31:J33)</f>
        <v>17865</v>
      </c>
      <c r="K34" s="140">
        <f>SUM(K31:K33)</f>
        <v>848.28</v>
      </c>
      <c r="L34" s="157">
        <f>K34/J34</f>
        <v>4.7482787573467675E-2</v>
      </c>
      <c r="M34" s="62">
        <v>17864.189999999999</v>
      </c>
      <c r="N34" s="170"/>
    </row>
    <row r="35" spans="1:14" ht="48.75" customHeight="1">
      <c r="A35" s="286">
        <v>6</v>
      </c>
      <c r="B35" s="283" t="s">
        <v>13</v>
      </c>
      <c r="C35" s="235" t="s">
        <v>96</v>
      </c>
      <c r="D35" s="236"/>
      <c r="E35" s="231">
        <v>926</v>
      </c>
      <c r="F35" s="231">
        <v>92695</v>
      </c>
      <c r="G35" s="231">
        <v>6050</v>
      </c>
      <c r="H35" s="204">
        <v>10664</v>
      </c>
      <c r="I35" s="214">
        <v>10664</v>
      </c>
      <c r="J35" s="198">
        <v>10664</v>
      </c>
      <c r="K35" s="376">
        <v>1168.5</v>
      </c>
      <c r="L35" s="377">
        <f>K35/J35</f>
        <v>0.10957426856714178</v>
      </c>
      <c r="M35" s="218"/>
      <c r="N35" s="384" t="s">
        <v>164</v>
      </c>
    </row>
    <row r="36" spans="1:14" ht="12.75" customHeight="1">
      <c r="A36" s="286"/>
      <c r="B36" s="284"/>
      <c r="C36" s="252"/>
      <c r="D36" s="253"/>
      <c r="E36" s="287"/>
      <c r="F36" s="287"/>
      <c r="G36" s="287"/>
      <c r="H36" s="204"/>
      <c r="I36" s="215"/>
      <c r="J36" s="217"/>
      <c r="K36" s="376"/>
      <c r="L36" s="377"/>
      <c r="M36" s="219"/>
      <c r="N36" s="385"/>
    </row>
    <row r="37" spans="1:14" ht="18.75" customHeight="1">
      <c r="A37" s="286"/>
      <c r="B37" s="284"/>
      <c r="C37" s="237"/>
      <c r="D37" s="238"/>
      <c r="E37" s="232"/>
      <c r="F37" s="232"/>
      <c r="G37" s="232"/>
      <c r="H37" s="204"/>
      <c r="I37" s="216"/>
      <c r="J37" s="199"/>
      <c r="K37" s="376"/>
      <c r="L37" s="377"/>
      <c r="M37" s="219"/>
      <c r="N37" s="386"/>
    </row>
    <row r="38" spans="1:14" ht="54.75" customHeight="1">
      <c r="A38" s="286"/>
      <c r="B38" s="284"/>
      <c r="C38" s="206" t="s">
        <v>50</v>
      </c>
      <c r="D38" s="207"/>
      <c r="E38" s="97">
        <v>926</v>
      </c>
      <c r="F38" s="97">
        <v>92695</v>
      </c>
      <c r="G38" s="97">
        <v>6050</v>
      </c>
      <c r="H38" s="98">
        <v>6097.64</v>
      </c>
      <c r="I38" s="69">
        <v>6097.64</v>
      </c>
      <c r="J38" s="72">
        <v>6098</v>
      </c>
      <c r="K38" s="183">
        <v>5685</v>
      </c>
      <c r="L38" s="184">
        <f>K38/J38</f>
        <v>0.93227287635290257</v>
      </c>
      <c r="M38" s="219"/>
      <c r="N38" s="173" t="s">
        <v>121</v>
      </c>
    </row>
    <row r="39" spans="1:14" ht="28.5" customHeight="1">
      <c r="A39" s="286"/>
      <c r="B39" s="284"/>
      <c r="C39" s="210" t="s">
        <v>51</v>
      </c>
      <c r="D39" s="211"/>
      <c r="E39" s="231">
        <v>921</v>
      </c>
      <c r="F39" s="231">
        <v>92195</v>
      </c>
      <c r="G39" s="292">
        <v>4300</v>
      </c>
      <c r="H39" s="214">
        <v>882</v>
      </c>
      <c r="I39" s="214"/>
      <c r="J39" s="198">
        <v>882</v>
      </c>
      <c r="K39" s="204">
        <v>0</v>
      </c>
      <c r="L39" s="378">
        <f>K39/J39</f>
        <v>0</v>
      </c>
      <c r="M39" s="219"/>
      <c r="N39" s="387" t="s">
        <v>122</v>
      </c>
    </row>
    <row r="40" spans="1:14" ht="15" customHeight="1">
      <c r="A40" s="286"/>
      <c r="B40" s="284"/>
      <c r="C40" s="212"/>
      <c r="D40" s="213"/>
      <c r="E40" s="232"/>
      <c r="F40" s="232"/>
      <c r="G40" s="293"/>
      <c r="H40" s="216"/>
      <c r="I40" s="216"/>
      <c r="J40" s="199"/>
      <c r="K40" s="204"/>
      <c r="L40" s="378"/>
      <c r="M40" s="219"/>
      <c r="N40" s="388"/>
    </row>
    <row r="41" spans="1:14" ht="14.25">
      <c r="A41" s="286"/>
      <c r="B41" s="38" t="s">
        <v>8</v>
      </c>
      <c r="C41" s="271">
        <f>SUM(H35:H40)</f>
        <v>17643.64</v>
      </c>
      <c r="D41" s="272"/>
      <c r="E41" s="272"/>
      <c r="F41" s="272"/>
      <c r="G41" s="272"/>
      <c r="H41" s="273"/>
      <c r="I41" s="85">
        <f>SUM(I35:I38)</f>
        <v>16761.64</v>
      </c>
      <c r="J41" s="13">
        <f>SUM(J35:J40)</f>
        <v>17644</v>
      </c>
      <c r="K41" s="140">
        <f>SUM(K35:K40)</f>
        <v>6853.5</v>
      </c>
      <c r="L41" s="157">
        <f t="shared" ref="L41:L46" si="1">K41/J41</f>
        <v>0.3884323282702335</v>
      </c>
      <c r="M41" s="62">
        <v>17643.64</v>
      </c>
      <c r="N41" s="170"/>
    </row>
    <row r="42" spans="1:14" ht="51.75" customHeight="1">
      <c r="A42" s="286">
        <v>7</v>
      </c>
      <c r="B42" s="283" t="s">
        <v>14</v>
      </c>
      <c r="C42" s="290" t="s">
        <v>98</v>
      </c>
      <c r="D42" s="291"/>
      <c r="E42" s="99">
        <v>600</v>
      </c>
      <c r="F42" s="99">
        <v>60016</v>
      </c>
      <c r="G42" s="99">
        <v>4270</v>
      </c>
      <c r="H42" s="74">
        <v>18172.66</v>
      </c>
      <c r="I42" s="74"/>
      <c r="J42" s="86">
        <v>18173</v>
      </c>
      <c r="K42" s="141">
        <v>17538.66</v>
      </c>
      <c r="L42" s="155">
        <f t="shared" si="1"/>
        <v>0.96509437076982341</v>
      </c>
      <c r="M42" s="218"/>
      <c r="N42" s="172" t="s">
        <v>165</v>
      </c>
    </row>
    <row r="43" spans="1:14" ht="28.5" customHeight="1">
      <c r="A43" s="286"/>
      <c r="B43" s="284"/>
      <c r="C43" s="201" t="s">
        <v>84</v>
      </c>
      <c r="D43" s="202"/>
      <c r="E43" s="83">
        <v>921</v>
      </c>
      <c r="F43" s="83">
        <v>92195</v>
      </c>
      <c r="G43" s="83">
        <v>4210</v>
      </c>
      <c r="H43" s="74">
        <v>500</v>
      </c>
      <c r="I43" s="74"/>
      <c r="J43" s="86">
        <v>500</v>
      </c>
      <c r="K43" s="141">
        <v>0</v>
      </c>
      <c r="L43" s="155">
        <f t="shared" si="1"/>
        <v>0</v>
      </c>
      <c r="M43" s="219"/>
      <c r="N43" s="170"/>
    </row>
    <row r="44" spans="1:14" ht="28.5" customHeight="1">
      <c r="A44" s="286"/>
      <c r="B44" s="284"/>
      <c r="C44" s="201" t="s">
        <v>111</v>
      </c>
      <c r="D44" s="202"/>
      <c r="E44" s="83">
        <v>754</v>
      </c>
      <c r="F44" s="83">
        <v>75412</v>
      </c>
      <c r="G44" s="83">
        <v>4210</v>
      </c>
      <c r="H44" s="74">
        <v>1000</v>
      </c>
      <c r="I44" s="74"/>
      <c r="J44" s="86">
        <v>1000</v>
      </c>
      <c r="K44" s="141">
        <v>999.99</v>
      </c>
      <c r="L44" s="155">
        <f t="shared" si="1"/>
        <v>0.99999000000000005</v>
      </c>
      <c r="M44" s="219"/>
      <c r="N44" s="172" t="s">
        <v>123</v>
      </c>
    </row>
    <row r="45" spans="1:14" ht="14.25">
      <c r="A45" s="286"/>
      <c r="B45" s="38" t="s">
        <v>8</v>
      </c>
      <c r="C45" s="276">
        <f>SUM(H42:H44)</f>
        <v>19672.66</v>
      </c>
      <c r="D45" s="288"/>
      <c r="E45" s="288"/>
      <c r="F45" s="288"/>
      <c r="G45" s="288"/>
      <c r="H45" s="289"/>
      <c r="I45" s="62">
        <f>SUM(I42:I44)</f>
        <v>0</v>
      </c>
      <c r="J45" s="13">
        <f>SUM(J42:J44)</f>
        <v>19673</v>
      </c>
      <c r="K45" s="140">
        <f>SUM(K42:K44)</f>
        <v>18538.650000000001</v>
      </c>
      <c r="L45" s="157">
        <f t="shared" si="1"/>
        <v>0.94233975499415445</v>
      </c>
      <c r="M45" s="15">
        <v>19672.66</v>
      </c>
      <c r="N45" s="170"/>
    </row>
    <row r="46" spans="1:14" ht="14.25" customHeight="1">
      <c r="A46" s="286">
        <v>8</v>
      </c>
      <c r="B46" s="283" t="s">
        <v>15</v>
      </c>
      <c r="C46" s="235" t="s">
        <v>75</v>
      </c>
      <c r="D46" s="236"/>
      <c r="E46" s="231">
        <v>600</v>
      </c>
      <c r="F46" s="231">
        <v>60016</v>
      </c>
      <c r="G46" s="231">
        <v>6050</v>
      </c>
      <c r="H46" s="214">
        <v>26465.46</v>
      </c>
      <c r="I46" s="214">
        <v>26465.46</v>
      </c>
      <c r="J46" s="198">
        <v>26466</v>
      </c>
      <c r="K46" s="214">
        <v>0</v>
      </c>
      <c r="L46" s="223">
        <f t="shared" si="1"/>
        <v>0</v>
      </c>
      <c r="M46" s="218"/>
      <c r="N46" s="389" t="s">
        <v>147</v>
      </c>
    </row>
    <row r="47" spans="1:14" ht="14.25" customHeight="1">
      <c r="A47" s="286"/>
      <c r="B47" s="284"/>
      <c r="C47" s="252"/>
      <c r="D47" s="253"/>
      <c r="E47" s="287"/>
      <c r="F47" s="287"/>
      <c r="G47" s="287"/>
      <c r="H47" s="215"/>
      <c r="I47" s="215"/>
      <c r="J47" s="217"/>
      <c r="K47" s="215"/>
      <c r="L47" s="224"/>
      <c r="M47" s="219"/>
      <c r="N47" s="390"/>
    </row>
    <row r="48" spans="1:14" ht="14.25" customHeight="1">
      <c r="A48" s="286"/>
      <c r="B48" s="284"/>
      <c r="C48" s="252"/>
      <c r="D48" s="253"/>
      <c r="E48" s="287"/>
      <c r="F48" s="287"/>
      <c r="G48" s="287"/>
      <c r="H48" s="215"/>
      <c r="I48" s="215"/>
      <c r="J48" s="217"/>
      <c r="K48" s="215"/>
      <c r="L48" s="224"/>
      <c r="M48" s="219"/>
      <c r="N48" s="390"/>
    </row>
    <row r="49" spans="1:14" ht="11.25" customHeight="1">
      <c r="A49" s="286"/>
      <c r="B49" s="284"/>
      <c r="C49" s="252"/>
      <c r="D49" s="253"/>
      <c r="E49" s="287"/>
      <c r="F49" s="287"/>
      <c r="G49" s="287"/>
      <c r="H49" s="215"/>
      <c r="I49" s="215"/>
      <c r="J49" s="217"/>
      <c r="K49" s="215"/>
      <c r="L49" s="224"/>
      <c r="M49" s="219"/>
      <c r="N49" s="391"/>
    </row>
    <row r="50" spans="1:14" ht="19.5" hidden="1" customHeight="1">
      <c r="A50" s="286"/>
      <c r="B50" s="284"/>
      <c r="C50" s="237"/>
      <c r="D50" s="238"/>
      <c r="E50" s="232"/>
      <c r="F50" s="232"/>
      <c r="G50" s="232"/>
      <c r="H50" s="216"/>
      <c r="I50" s="216"/>
      <c r="J50" s="199"/>
      <c r="K50" s="144"/>
      <c r="L50" s="159"/>
      <c r="M50" s="219"/>
      <c r="N50" s="170"/>
    </row>
    <row r="51" spans="1:14" ht="14.25">
      <c r="A51" s="286"/>
      <c r="B51" s="38" t="s">
        <v>8</v>
      </c>
      <c r="C51" s="303">
        <f>SUM(H46:H50)</f>
        <v>26465.46</v>
      </c>
      <c r="D51" s="304"/>
      <c r="E51" s="277"/>
      <c r="F51" s="277"/>
      <c r="G51" s="277"/>
      <c r="H51" s="278"/>
      <c r="I51" s="62">
        <f>SUM(I46:I50)</f>
        <v>26465.46</v>
      </c>
      <c r="J51" s="13">
        <f>SUM(J46:J50)</f>
        <v>26466</v>
      </c>
      <c r="K51" s="140">
        <f>SUM(K46)</f>
        <v>0</v>
      </c>
      <c r="L51" s="157">
        <f>K51/J51</f>
        <v>0</v>
      </c>
      <c r="M51" s="62">
        <v>26465.46</v>
      </c>
      <c r="N51" s="170"/>
    </row>
    <row r="52" spans="1:14" ht="18.75" customHeight="1">
      <c r="A52" s="286">
        <v>9</v>
      </c>
      <c r="B52" s="283" t="s">
        <v>16</v>
      </c>
      <c r="C52" s="210" t="s">
        <v>80</v>
      </c>
      <c r="D52" s="211"/>
      <c r="E52" s="296">
        <v>900</v>
      </c>
      <c r="F52" s="231">
        <v>90015</v>
      </c>
      <c r="G52" s="231">
        <v>6050</v>
      </c>
      <c r="H52" s="221">
        <v>12500</v>
      </c>
      <c r="I52" s="221">
        <v>12500</v>
      </c>
      <c r="J52" s="198">
        <v>12500</v>
      </c>
      <c r="K52" s="204">
        <v>0</v>
      </c>
      <c r="L52" s="378">
        <f>K52/J52</f>
        <v>0</v>
      </c>
      <c r="M52" s="218"/>
      <c r="N52" s="387" t="s">
        <v>166</v>
      </c>
    </row>
    <row r="53" spans="1:14" ht="21" customHeight="1">
      <c r="A53" s="286"/>
      <c r="B53" s="284"/>
      <c r="C53" s="294"/>
      <c r="D53" s="295"/>
      <c r="E53" s="297"/>
      <c r="F53" s="287"/>
      <c r="G53" s="287"/>
      <c r="H53" s="222"/>
      <c r="I53" s="222"/>
      <c r="J53" s="217"/>
      <c r="K53" s="204"/>
      <c r="L53" s="378"/>
      <c r="M53" s="219"/>
      <c r="N53" s="392"/>
    </row>
    <row r="54" spans="1:14" ht="3.75" customHeight="1">
      <c r="A54" s="286"/>
      <c r="B54" s="284"/>
      <c r="C54" s="294"/>
      <c r="D54" s="295"/>
      <c r="E54" s="298"/>
      <c r="F54" s="232"/>
      <c r="G54" s="287"/>
      <c r="H54" s="222"/>
      <c r="I54" s="222"/>
      <c r="J54" s="217"/>
      <c r="K54" s="204"/>
      <c r="L54" s="378"/>
      <c r="M54" s="219"/>
      <c r="N54" s="388"/>
    </row>
    <row r="55" spans="1:14" ht="92.25" customHeight="1">
      <c r="A55" s="286"/>
      <c r="B55" s="284"/>
      <c r="C55" s="201" t="s">
        <v>85</v>
      </c>
      <c r="D55" s="202"/>
      <c r="E55" s="102">
        <v>600</v>
      </c>
      <c r="F55" s="101">
        <v>60016</v>
      </c>
      <c r="G55" s="103">
        <v>6050</v>
      </c>
      <c r="H55" s="17">
        <v>7279.5</v>
      </c>
      <c r="I55" s="17">
        <v>7279.5</v>
      </c>
      <c r="J55" s="86">
        <v>7280</v>
      </c>
      <c r="K55" s="141">
        <v>3345</v>
      </c>
      <c r="L55" s="155">
        <f>K55/J55</f>
        <v>0.45947802197802196</v>
      </c>
      <c r="M55" s="219"/>
      <c r="N55" s="172" t="s">
        <v>167</v>
      </c>
    </row>
    <row r="56" spans="1:14" ht="24.75" customHeight="1">
      <c r="A56" s="286"/>
      <c r="B56" s="284"/>
      <c r="C56" s="210" t="s">
        <v>82</v>
      </c>
      <c r="D56" s="211"/>
      <c r="E56" s="231">
        <v>750</v>
      </c>
      <c r="F56" s="231">
        <v>75075</v>
      </c>
      <c r="G56" s="87">
        <v>4210</v>
      </c>
      <c r="H56" s="17">
        <v>390</v>
      </c>
      <c r="I56" s="17"/>
      <c r="J56" s="86">
        <v>390</v>
      </c>
      <c r="K56" s="141">
        <v>390</v>
      </c>
      <c r="L56" s="155">
        <f>K56/J56</f>
        <v>1</v>
      </c>
      <c r="M56" s="219"/>
      <c r="N56" s="196" t="s">
        <v>120</v>
      </c>
    </row>
    <row r="57" spans="1:14" ht="23.25" customHeight="1">
      <c r="A57" s="286"/>
      <c r="B57" s="285"/>
      <c r="C57" s="212"/>
      <c r="D57" s="213"/>
      <c r="E57" s="232"/>
      <c r="F57" s="232"/>
      <c r="G57" s="87">
        <v>4300</v>
      </c>
      <c r="H57" s="17">
        <v>650</v>
      </c>
      <c r="I57" s="17"/>
      <c r="J57" s="86">
        <v>650</v>
      </c>
      <c r="K57" s="141">
        <v>650</v>
      </c>
      <c r="L57" s="155">
        <f>K57/J57</f>
        <v>1</v>
      </c>
      <c r="M57" s="220"/>
      <c r="N57" s="197"/>
    </row>
    <row r="58" spans="1:14" ht="18.75" customHeight="1">
      <c r="A58" s="286"/>
      <c r="B58" s="38" t="s">
        <v>8</v>
      </c>
      <c r="C58" s="299">
        <f>SUM(H52:H57)</f>
        <v>20819.5</v>
      </c>
      <c r="D58" s="300"/>
      <c r="E58" s="301"/>
      <c r="F58" s="301"/>
      <c r="G58" s="301"/>
      <c r="H58" s="302"/>
      <c r="I58" s="85">
        <f>SUM(I52:I57)</f>
        <v>19779.5</v>
      </c>
      <c r="J58" s="13">
        <f>SUM(J52:J57)</f>
        <v>20820</v>
      </c>
      <c r="K58" s="140">
        <f>SUM(K52:K57)</f>
        <v>4385</v>
      </c>
      <c r="L58" s="157">
        <f>K58/J58</f>
        <v>0.21061479346781942</v>
      </c>
      <c r="M58" s="62">
        <v>20819.5</v>
      </c>
      <c r="N58" s="170"/>
    </row>
    <row r="59" spans="1:14" ht="1.5" hidden="1" customHeight="1">
      <c r="A59" s="286">
        <v>10</v>
      </c>
      <c r="B59" s="269" t="s">
        <v>17</v>
      </c>
      <c r="C59" s="88"/>
      <c r="D59" s="92"/>
      <c r="E59" s="54"/>
      <c r="F59" s="54"/>
      <c r="G59" s="54"/>
      <c r="H59" s="55"/>
      <c r="I59" s="14"/>
      <c r="J59" s="27"/>
      <c r="K59" s="145"/>
      <c r="L59" s="162"/>
      <c r="M59" s="368"/>
      <c r="N59" s="170"/>
    </row>
    <row r="60" spans="1:14" ht="78" customHeight="1">
      <c r="A60" s="286"/>
      <c r="B60" s="269"/>
      <c r="C60" s="307" t="s">
        <v>86</v>
      </c>
      <c r="D60" s="308"/>
      <c r="E60" s="87">
        <v>926</v>
      </c>
      <c r="F60" s="87">
        <v>92695</v>
      </c>
      <c r="G60" s="87">
        <v>6050</v>
      </c>
      <c r="H60" s="51">
        <v>10000</v>
      </c>
      <c r="I60" s="74">
        <v>10000</v>
      </c>
      <c r="J60" s="86">
        <v>10000</v>
      </c>
      <c r="K60" s="141">
        <v>0</v>
      </c>
      <c r="L60" s="155">
        <f t="shared" ref="L60:L78" si="2">K60/J60</f>
        <v>0</v>
      </c>
      <c r="M60" s="368"/>
      <c r="N60" s="188" t="s">
        <v>146</v>
      </c>
    </row>
    <row r="61" spans="1:14" ht="48.75" customHeight="1">
      <c r="A61" s="286"/>
      <c r="B61" s="269"/>
      <c r="C61" s="307" t="s">
        <v>78</v>
      </c>
      <c r="D61" s="308"/>
      <c r="E61" s="87">
        <v>900</v>
      </c>
      <c r="F61" s="87">
        <v>90015</v>
      </c>
      <c r="G61" s="87">
        <v>6050</v>
      </c>
      <c r="H61" s="51">
        <v>13701.1</v>
      </c>
      <c r="I61" s="74">
        <v>13701.1</v>
      </c>
      <c r="J61" s="86">
        <v>13702</v>
      </c>
      <c r="K61" s="141">
        <v>0</v>
      </c>
      <c r="L61" s="155">
        <f t="shared" si="2"/>
        <v>0</v>
      </c>
      <c r="M61" s="368"/>
      <c r="N61" s="190" t="s">
        <v>168</v>
      </c>
    </row>
    <row r="62" spans="1:14" ht="26.25" customHeight="1">
      <c r="A62" s="286"/>
      <c r="B62" s="269"/>
      <c r="C62" s="227" t="s">
        <v>79</v>
      </c>
      <c r="D62" s="228"/>
      <c r="E62" s="231">
        <v>750</v>
      </c>
      <c r="F62" s="231">
        <v>75075</v>
      </c>
      <c r="G62" s="87">
        <v>4210</v>
      </c>
      <c r="H62" s="51">
        <v>409</v>
      </c>
      <c r="I62" s="74"/>
      <c r="J62" s="86">
        <v>409</v>
      </c>
      <c r="K62" s="141">
        <v>177.64</v>
      </c>
      <c r="L62" s="155">
        <f t="shared" si="2"/>
        <v>0.43432762836185818</v>
      </c>
      <c r="M62" s="368"/>
      <c r="N62" s="196" t="s">
        <v>120</v>
      </c>
    </row>
    <row r="63" spans="1:14" ht="27.75" customHeight="1">
      <c r="A63" s="286"/>
      <c r="B63" s="269"/>
      <c r="C63" s="229"/>
      <c r="D63" s="230"/>
      <c r="E63" s="232"/>
      <c r="F63" s="232"/>
      <c r="G63" s="87">
        <v>4300</v>
      </c>
      <c r="H63" s="51">
        <v>591</v>
      </c>
      <c r="I63" s="74"/>
      <c r="J63" s="86">
        <v>591</v>
      </c>
      <c r="K63" s="141">
        <v>590.4</v>
      </c>
      <c r="L63" s="155">
        <f t="shared" si="2"/>
        <v>0.99898477157360399</v>
      </c>
      <c r="M63" s="368"/>
      <c r="N63" s="197"/>
    </row>
    <row r="64" spans="1:14" s="40" customFormat="1" ht="23.25" customHeight="1">
      <c r="A64" s="286"/>
      <c r="B64" s="38" t="s">
        <v>8</v>
      </c>
      <c r="C64" s="369">
        <f>SUM(H60:H63)</f>
        <v>24701.1</v>
      </c>
      <c r="D64" s="369"/>
      <c r="E64" s="369"/>
      <c r="F64" s="369"/>
      <c r="G64" s="369"/>
      <c r="H64" s="369"/>
      <c r="I64" s="62">
        <f>SUM(I60:I63)</f>
        <v>23701.1</v>
      </c>
      <c r="J64" s="13">
        <f>SUM(J60:J63)</f>
        <v>24702</v>
      </c>
      <c r="K64" s="140">
        <f>SUM(K60:K63)</f>
        <v>768.04</v>
      </c>
      <c r="L64" s="157">
        <f t="shared" si="2"/>
        <v>3.1092219253501738E-2</v>
      </c>
      <c r="M64" s="63">
        <v>24701.1</v>
      </c>
      <c r="N64" s="171"/>
    </row>
    <row r="65" spans="1:14" ht="55.5" customHeight="1">
      <c r="A65" s="286">
        <v>11</v>
      </c>
      <c r="B65" s="283" t="s">
        <v>18</v>
      </c>
      <c r="C65" s="306" t="s">
        <v>99</v>
      </c>
      <c r="D65" s="306"/>
      <c r="E65" s="87">
        <v>900</v>
      </c>
      <c r="F65" s="87">
        <v>90015</v>
      </c>
      <c r="G65" s="87">
        <v>6050</v>
      </c>
      <c r="H65" s="74">
        <v>26327.1</v>
      </c>
      <c r="I65" s="74">
        <v>26327.1</v>
      </c>
      <c r="J65" s="86">
        <v>26328</v>
      </c>
      <c r="K65" s="141">
        <v>0</v>
      </c>
      <c r="L65" s="155">
        <f t="shared" si="2"/>
        <v>0</v>
      </c>
      <c r="M65" s="218"/>
      <c r="N65" s="187" t="s">
        <v>169</v>
      </c>
    </row>
    <row r="66" spans="1:14" ht="29.25" customHeight="1">
      <c r="A66" s="286"/>
      <c r="B66" s="284"/>
      <c r="C66" s="235" t="s">
        <v>47</v>
      </c>
      <c r="D66" s="236"/>
      <c r="E66" s="231">
        <v>750</v>
      </c>
      <c r="F66" s="231">
        <v>75075</v>
      </c>
      <c r="G66" s="87">
        <v>4210</v>
      </c>
      <c r="H66" s="42">
        <v>160</v>
      </c>
      <c r="I66" s="74"/>
      <c r="J66" s="49">
        <v>160</v>
      </c>
      <c r="K66" s="141">
        <v>160</v>
      </c>
      <c r="L66" s="155">
        <f t="shared" si="2"/>
        <v>1</v>
      </c>
      <c r="M66" s="219"/>
      <c r="N66" s="196" t="s">
        <v>120</v>
      </c>
    </row>
    <row r="67" spans="1:14" ht="26.25" customHeight="1">
      <c r="A67" s="286"/>
      <c r="B67" s="284"/>
      <c r="C67" s="237"/>
      <c r="D67" s="238"/>
      <c r="E67" s="232"/>
      <c r="F67" s="232"/>
      <c r="G67" s="87">
        <v>4300</v>
      </c>
      <c r="H67" s="42">
        <v>640</v>
      </c>
      <c r="I67" s="74"/>
      <c r="J67" s="49">
        <v>640</v>
      </c>
      <c r="K67" s="141">
        <v>640</v>
      </c>
      <c r="L67" s="155">
        <f t="shared" si="2"/>
        <v>1</v>
      </c>
      <c r="M67" s="219"/>
      <c r="N67" s="197"/>
    </row>
    <row r="68" spans="1:14" ht="23.25" customHeight="1">
      <c r="A68" s="286"/>
      <c r="B68" s="38" t="s">
        <v>8</v>
      </c>
      <c r="C68" s="276">
        <f>SUM(H65:H67)</f>
        <v>27127.1</v>
      </c>
      <c r="D68" s="277"/>
      <c r="E68" s="277"/>
      <c r="F68" s="277"/>
      <c r="G68" s="277"/>
      <c r="H68" s="278"/>
      <c r="I68" s="85">
        <f>SUM(I65:I67)</f>
        <v>26327.1</v>
      </c>
      <c r="J68" s="13">
        <f>SUM(J65:J67)</f>
        <v>27128</v>
      </c>
      <c r="K68" s="140">
        <f>SUM(K65:K67)</f>
        <v>800</v>
      </c>
      <c r="L68" s="157">
        <f t="shared" si="2"/>
        <v>2.9489826010026542E-2</v>
      </c>
      <c r="M68" s="62">
        <v>27127.1</v>
      </c>
      <c r="N68" s="170"/>
    </row>
    <row r="69" spans="1:14" ht="63.75" customHeight="1">
      <c r="A69" s="286">
        <v>12</v>
      </c>
      <c r="B69" s="79" t="s">
        <v>19</v>
      </c>
      <c r="C69" s="206" t="s">
        <v>59</v>
      </c>
      <c r="D69" s="207"/>
      <c r="E69" s="87">
        <v>700</v>
      </c>
      <c r="F69" s="87">
        <v>70005</v>
      </c>
      <c r="G69" s="87">
        <v>4270</v>
      </c>
      <c r="H69" s="74">
        <v>21834</v>
      </c>
      <c r="I69" s="74"/>
      <c r="J69" s="86">
        <v>21834</v>
      </c>
      <c r="K69" s="143">
        <v>0</v>
      </c>
      <c r="L69" s="158">
        <f t="shared" si="2"/>
        <v>0</v>
      </c>
      <c r="M69" s="66"/>
      <c r="N69" s="187" t="s">
        <v>145</v>
      </c>
    </row>
    <row r="70" spans="1:14" ht="15" customHeight="1">
      <c r="A70" s="286"/>
      <c r="B70" s="38" t="s">
        <v>8</v>
      </c>
      <c r="C70" s="276">
        <f>SUM(H69)</f>
        <v>21834</v>
      </c>
      <c r="D70" s="288"/>
      <c r="E70" s="288"/>
      <c r="F70" s="288"/>
      <c r="G70" s="288"/>
      <c r="H70" s="289"/>
      <c r="I70" s="62">
        <f>SUM(I69)</f>
        <v>0</v>
      </c>
      <c r="J70" s="13">
        <f>SUM(J69)</f>
        <v>21834</v>
      </c>
      <c r="K70" s="140">
        <f>SUM(K69)</f>
        <v>0</v>
      </c>
      <c r="L70" s="157">
        <f t="shared" si="2"/>
        <v>0</v>
      </c>
      <c r="M70" s="62">
        <v>21834</v>
      </c>
      <c r="N70" s="170"/>
    </row>
    <row r="71" spans="1:14" ht="39" customHeight="1">
      <c r="A71" s="286">
        <v>13</v>
      </c>
      <c r="B71" s="269" t="s">
        <v>20</v>
      </c>
      <c r="C71" s="200" t="s">
        <v>52</v>
      </c>
      <c r="D71" s="200"/>
      <c r="E71" s="87">
        <v>754</v>
      </c>
      <c r="F71" s="87">
        <v>75412</v>
      </c>
      <c r="G71" s="87">
        <v>4210</v>
      </c>
      <c r="H71" s="74">
        <v>1000</v>
      </c>
      <c r="I71" s="14"/>
      <c r="J71" s="86">
        <v>1000</v>
      </c>
      <c r="K71" s="141">
        <v>1000</v>
      </c>
      <c r="L71" s="155">
        <f t="shared" si="2"/>
        <v>1</v>
      </c>
      <c r="M71" s="218"/>
      <c r="N71" s="172" t="s">
        <v>124</v>
      </c>
    </row>
    <row r="72" spans="1:14" ht="33" customHeight="1">
      <c r="A72" s="286"/>
      <c r="B72" s="269"/>
      <c r="C72" s="305" t="s">
        <v>53</v>
      </c>
      <c r="D72" s="305"/>
      <c r="E72" s="87">
        <v>926</v>
      </c>
      <c r="F72" s="87">
        <v>92605</v>
      </c>
      <c r="G72" s="87">
        <v>4210</v>
      </c>
      <c r="H72" s="74">
        <v>10000</v>
      </c>
      <c r="I72" s="14"/>
      <c r="J72" s="86">
        <v>10000</v>
      </c>
      <c r="K72" s="141">
        <v>9066.3799999999992</v>
      </c>
      <c r="L72" s="155">
        <f t="shared" si="2"/>
        <v>0.90663799999999994</v>
      </c>
      <c r="M72" s="219"/>
      <c r="N72" s="172" t="s">
        <v>136</v>
      </c>
    </row>
    <row r="73" spans="1:14" ht="88.5" customHeight="1">
      <c r="A73" s="286"/>
      <c r="B73" s="269"/>
      <c r="C73" s="201" t="s">
        <v>54</v>
      </c>
      <c r="D73" s="202"/>
      <c r="E73" s="87">
        <v>926</v>
      </c>
      <c r="F73" s="87">
        <v>92695</v>
      </c>
      <c r="G73" s="87">
        <v>4300</v>
      </c>
      <c r="H73" s="74">
        <v>3750</v>
      </c>
      <c r="I73" s="14"/>
      <c r="J73" s="86">
        <v>3750</v>
      </c>
      <c r="K73" s="141">
        <v>1168.5</v>
      </c>
      <c r="L73" s="155">
        <f t="shared" si="2"/>
        <v>0.31159999999999999</v>
      </c>
      <c r="M73" s="219"/>
      <c r="N73" s="188" t="s">
        <v>154</v>
      </c>
    </row>
    <row r="74" spans="1:14" ht="51" customHeight="1">
      <c r="A74" s="286"/>
      <c r="B74" s="269"/>
      <c r="C74" s="206" t="s">
        <v>55</v>
      </c>
      <c r="D74" s="207"/>
      <c r="E74" s="87">
        <v>900</v>
      </c>
      <c r="F74" s="87">
        <v>90015</v>
      </c>
      <c r="G74" s="87">
        <v>6050</v>
      </c>
      <c r="H74" s="42">
        <v>23173.74</v>
      </c>
      <c r="I74" s="74">
        <v>23173.74</v>
      </c>
      <c r="J74" s="49">
        <v>23174</v>
      </c>
      <c r="K74" s="141">
        <v>0</v>
      </c>
      <c r="L74" s="155">
        <f t="shared" si="2"/>
        <v>0</v>
      </c>
      <c r="M74" s="219"/>
      <c r="N74" s="187" t="s">
        <v>137</v>
      </c>
    </row>
    <row r="75" spans="1:14" ht="24" customHeight="1">
      <c r="A75" s="286"/>
      <c r="B75" s="269"/>
      <c r="C75" s="210" t="s">
        <v>56</v>
      </c>
      <c r="D75" s="211"/>
      <c r="E75" s="231">
        <v>750</v>
      </c>
      <c r="F75" s="231">
        <v>75075</v>
      </c>
      <c r="G75" s="87">
        <v>4210</v>
      </c>
      <c r="H75" s="42">
        <v>995</v>
      </c>
      <c r="I75" s="74"/>
      <c r="J75" s="49">
        <v>995</v>
      </c>
      <c r="K75" s="141">
        <v>995</v>
      </c>
      <c r="L75" s="155">
        <f t="shared" si="2"/>
        <v>1</v>
      </c>
      <c r="M75" s="219"/>
      <c r="N75" s="196" t="s">
        <v>120</v>
      </c>
    </row>
    <row r="76" spans="1:14" ht="31.5" customHeight="1">
      <c r="A76" s="286"/>
      <c r="B76" s="269"/>
      <c r="C76" s="212"/>
      <c r="D76" s="213"/>
      <c r="E76" s="232"/>
      <c r="F76" s="232"/>
      <c r="G76" s="87">
        <v>4300</v>
      </c>
      <c r="H76" s="42">
        <v>1000</v>
      </c>
      <c r="I76" s="74"/>
      <c r="J76" s="49">
        <v>1000</v>
      </c>
      <c r="K76" s="141">
        <v>1000</v>
      </c>
      <c r="L76" s="155">
        <f t="shared" si="2"/>
        <v>1</v>
      </c>
      <c r="M76" s="219"/>
      <c r="N76" s="197"/>
    </row>
    <row r="77" spans="1:14" ht="21" customHeight="1">
      <c r="A77" s="286"/>
      <c r="B77" s="38" t="s">
        <v>8</v>
      </c>
      <c r="C77" s="276">
        <f>SUM(H71:H76)</f>
        <v>39918.740000000005</v>
      </c>
      <c r="D77" s="288"/>
      <c r="E77" s="288"/>
      <c r="F77" s="288"/>
      <c r="G77" s="288"/>
      <c r="H77" s="289"/>
      <c r="I77" s="85">
        <f>SUM(I73:I76)</f>
        <v>23173.74</v>
      </c>
      <c r="J77" s="13">
        <f>SUM(J71:J76)</f>
        <v>39919</v>
      </c>
      <c r="K77" s="140">
        <f>SUM(K71:K76)</f>
        <v>13229.88</v>
      </c>
      <c r="L77" s="157">
        <f t="shared" si="2"/>
        <v>0.33141812169643525</v>
      </c>
      <c r="M77" s="62">
        <v>39918.74</v>
      </c>
      <c r="N77" s="170"/>
    </row>
    <row r="78" spans="1:14" ht="33.75" customHeight="1">
      <c r="A78" s="286">
        <v>14</v>
      </c>
      <c r="B78" s="269" t="s">
        <v>21</v>
      </c>
      <c r="C78" s="310" t="s">
        <v>125</v>
      </c>
      <c r="D78" s="311"/>
      <c r="E78" s="292">
        <v>926</v>
      </c>
      <c r="F78" s="292">
        <v>92695</v>
      </c>
      <c r="G78" s="292">
        <v>6050</v>
      </c>
      <c r="H78" s="317">
        <v>30301.93</v>
      </c>
      <c r="I78" s="317">
        <v>30301.93</v>
      </c>
      <c r="J78" s="370">
        <v>30302</v>
      </c>
      <c r="K78" s="379">
        <v>0</v>
      </c>
      <c r="L78" s="380">
        <f t="shared" si="2"/>
        <v>0</v>
      </c>
      <c r="M78" s="373"/>
      <c r="N78" s="381" t="s">
        <v>155</v>
      </c>
    </row>
    <row r="79" spans="1:14" ht="9.75" customHeight="1">
      <c r="A79" s="286"/>
      <c r="B79" s="269"/>
      <c r="C79" s="312"/>
      <c r="D79" s="313"/>
      <c r="E79" s="316"/>
      <c r="F79" s="316"/>
      <c r="G79" s="316"/>
      <c r="H79" s="318"/>
      <c r="I79" s="318"/>
      <c r="J79" s="371"/>
      <c r="K79" s="379"/>
      <c r="L79" s="380"/>
      <c r="M79" s="374"/>
      <c r="N79" s="382"/>
    </row>
    <row r="80" spans="1:14" ht="23.25" hidden="1" customHeight="1">
      <c r="A80" s="286"/>
      <c r="B80" s="269"/>
      <c r="C80" s="312"/>
      <c r="D80" s="313"/>
      <c r="E80" s="316"/>
      <c r="F80" s="316"/>
      <c r="G80" s="316"/>
      <c r="H80" s="318"/>
      <c r="I80" s="318"/>
      <c r="J80" s="371"/>
      <c r="K80" s="379"/>
      <c r="L80" s="380"/>
      <c r="M80" s="374"/>
      <c r="N80" s="382"/>
    </row>
    <row r="81" spans="1:14" ht="23.25" hidden="1" customHeight="1">
      <c r="A81" s="286"/>
      <c r="B81" s="269"/>
      <c r="C81" s="312"/>
      <c r="D81" s="313"/>
      <c r="E81" s="316"/>
      <c r="F81" s="316"/>
      <c r="G81" s="316"/>
      <c r="H81" s="318"/>
      <c r="I81" s="318"/>
      <c r="J81" s="371"/>
      <c r="K81" s="379"/>
      <c r="L81" s="380"/>
      <c r="M81" s="374"/>
      <c r="N81" s="382"/>
    </row>
    <row r="82" spans="1:14" ht="33.75" hidden="1" customHeight="1">
      <c r="A82" s="286"/>
      <c r="B82" s="269"/>
      <c r="C82" s="312"/>
      <c r="D82" s="313"/>
      <c r="E82" s="316"/>
      <c r="F82" s="316"/>
      <c r="G82" s="316"/>
      <c r="H82" s="318"/>
      <c r="I82" s="318"/>
      <c r="J82" s="371"/>
      <c r="K82" s="379"/>
      <c r="L82" s="380"/>
      <c r="M82" s="374"/>
      <c r="N82" s="382"/>
    </row>
    <row r="83" spans="1:14" ht="33.75" hidden="1" customHeight="1">
      <c r="A83" s="286"/>
      <c r="B83" s="269"/>
      <c r="C83" s="312"/>
      <c r="D83" s="313"/>
      <c r="E83" s="316"/>
      <c r="F83" s="316"/>
      <c r="G83" s="316"/>
      <c r="H83" s="318"/>
      <c r="I83" s="318"/>
      <c r="J83" s="371"/>
      <c r="K83" s="379"/>
      <c r="L83" s="380"/>
      <c r="M83" s="374"/>
      <c r="N83" s="382"/>
    </row>
    <row r="84" spans="1:14" ht="33.75" customHeight="1">
      <c r="A84" s="286"/>
      <c r="B84" s="309"/>
      <c r="C84" s="312"/>
      <c r="D84" s="313"/>
      <c r="E84" s="316"/>
      <c r="F84" s="316"/>
      <c r="G84" s="316"/>
      <c r="H84" s="318"/>
      <c r="I84" s="318"/>
      <c r="J84" s="371"/>
      <c r="K84" s="379"/>
      <c r="L84" s="380"/>
      <c r="M84" s="374"/>
      <c r="N84" s="382"/>
    </row>
    <row r="85" spans="1:14" ht="27.75" customHeight="1">
      <c r="A85" s="286"/>
      <c r="B85" s="269"/>
      <c r="C85" s="314"/>
      <c r="D85" s="315"/>
      <c r="E85" s="293"/>
      <c r="F85" s="293"/>
      <c r="G85" s="293"/>
      <c r="H85" s="319"/>
      <c r="I85" s="318"/>
      <c r="J85" s="372"/>
      <c r="K85" s="379"/>
      <c r="L85" s="380"/>
      <c r="M85" s="374"/>
      <c r="N85" s="383"/>
    </row>
    <row r="86" spans="1:14" ht="48" customHeight="1">
      <c r="A86" s="286"/>
      <c r="B86" s="269"/>
      <c r="C86" s="324" t="s">
        <v>112</v>
      </c>
      <c r="D86" s="325"/>
      <c r="E86" s="122">
        <v>926</v>
      </c>
      <c r="F86" s="122">
        <v>92695</v>
      </c>
      <c r="G86" s="123">
        <v>4210</v>
      </c>
      <c r="H86" s="124">
        <v>3500</v>
      </c>
      <c r="I86" s="56"/>
      <c r="J86" s="121">
        <v>3500</v>
      </c>
      <c r="K86" s="56">
        <v>0</v>
      </c>
      <c r="L86" s="167">
        <f t="shared" ref="L86:L91" si="3">K86/J86</f>
        <v>0</v>
      </c>
      <c r="M86" s="374"/>
      <c r="N86" s="170"/>
    </row>
    <row r="87" spans="1:14" s="7" customFormat="1" ht="17.25" customHeight="1">
      <c r="A87" s="286"/>
      <c r="B87" s="269"/>
      <c r="C87" s="310" t="s">
        <v>58</v>
      </c>
      <c r="D87" s="311"/>
      <c r="E87" s="292">
        <v>750</v>
      </c>
      <c r="F87" s="292">
        <v>75075</v>
      </c>
      <c r="G87" s="58">
        <v>4210</v>
      </c>
      <c r="H87" s="56">
        <v>250</v>
      </c>
      <c r="I87" s="317"/>
      <c r="J87" s="24">
        <v>250</v>
      </c>
      <c r="K87" s="56">
        <v>0</v>
      </c>
      <c r="L87" s="167">
        <f t="shared" si="3"/>
        <v>0</v>
      </c>
      <c r="M87" s="374"/>
      <c r="N87" s="196" t="s">
        <v>120</v>
      </c>
    </row>
    <row r="88" spans="1:14" s="7" customFormat="1" ht="24" customHeight="1">
      <c r="A88" s="286"/>
      <c r="B88" s="269"/>
      <c r="C88" s="312"/>
      <c r="D88" s="313"/>
      <c r="E88" s="316"/>
      <c r="F88" s="316"/>
      <c r="G88" s="58">
        <v>4300</v>
      </c>
      <c r="H88" s="56">
        <v>1500</v>
      </c>
      <c r="I88" s="319"/>
      <c r="J88" s="24">
        <v>1500</v>
      </c>
      <c r="K88" s="56">
        <v>1500</v>
      </c>
      <c r="L88" s="167">
        <f t="shared" si="3"/>
        <v>1</v>
      </c>
      <c r="M88" s="374"/>
      <c r="N88" s="197"/>
    </row>
    <row r="89" spans="1:14" ht="14.25">
      <c r="A89" s="286"/>
      <c r="B89" s="38" t="s">
        <v>8</v>
      </c>
      <c r="C89" s="276">
        <f>SUM(H78:H88)</f>
        <v>35551.93</v>
      </c>
      <c r="D89" s="288"/>
      <c r="E89" s="288"/>
      <c r="F89" s="288"/>
      <c r="G89" s="288"/>
      <c r="H89" s="289"/>
      <c r="I89" s="85">
        <f>SUM(I78:I88)</f>
        <v>30301.93</v>
      </c>
      <c r="J89" s="13">
        <f>SUM(J78:J88)</f>
        <v>35552</v>
      </c>
      <c r="K89" s="140">
        <f>SUM(K78:K88)</f>
        <v>1500</v>
      </c>
      <c r="L89" s="157">
        <f t="shared" si="3"/>
        <v>4.2191719171917191E-2</v>
      </c>
      <c r="M89" s="15">
        <v>35551.93</v>
      </c>
      <c r="N89" s="170"/>
    </row>
    <row r="90" spans="1:14" ht="32.25" customHeight="1">
      <c r="A90" s="268">
        <v>15</v>
      </c>
      <c r="B90" s="283" t="s">
        <v>22</v>
      </c>
      <c r="C90" s="320" t="s">
        <v>67</v>
      </c>
      <c r="D90" s="321"/>
      <c r="E90" s="32">
        <v>600</v>
      </c>
      <c r="F90" s="32">
        <v>60016</v>
      </c>
      <c r="G90" s="32">
        <v>6050</v>
      </c>
      <c r="H90" s="74">
        <v>18982.419999999998</v>
      </c>
      <c r="I90" s="74">
        <v>18982.419999999998</v>
      </c>
      <c r="J90" s="86">
        <v>18983</v>
      </c>
      <c r="K90" s="143">
        <v>18515</v>
      </c>
      <c r="L90" s="158">
        <f t="shared" si="3"/>
        <v>0.9753463625348997</v>
      </c>
      <c r="M90" s="65"/>
      <c r="N90" s="174" t="s">
        <v>126</v>
      </c>
    </row>
    <row r="91" spans="1:14" ht="22.5" customHeight="1">
      <c r="A91" s="264"/>
      <c r="B91" s="284"/>
      <c r="C91" s="210" t="s">
        <v>143</v>
      </c>
      <c r="D91" s="211"/>
      <c r="E91" s="322">
        <v>750</v>
      </c>
      <c r="F91" s="322">
        <v>75075</v>
      </c>
      <c r="G91" s="32">
        <v>4210</v>
      </c>
      <c r="H91" s="42">
        <v>408</v>
      </c>
      <c r="I91" s="74"/>
      <c r="J91" s="49">
        <v>408</v>
      </c>
      <c r="K91" s="148">
        <v>0</v>
      </c>
      <c r="L91" s="163">
        <f t="shared" si="3"/>
        <v>0</v>
      </c>
      <c r="M91" s="65"/>
      <c r="N91" s="393" t="s">
        <v>120</v>
      </c>
    </row>
    <row r="92" spans="1:14" ht="18.75" customHeight="1">
      <c r="A92" s="264"/>
      <c r="B92" s="285"/>
      <c r="C92" s="212"/>
      <c r="D92" s="213"/>
      <c r="E92" s="323"/>
      <c r="F92" s="323"/>
      <c r="G92" s="31">
        <v>4300</v>
      </c>
      <c r="H92" s="42">
        <v>591</v>
      </c>
      <c r="I92" s="74"/>
      <c r="J92" s="49">
        <v>591</v>
      </c>
      <c r="K92" s="148">
        <v>0</v>
      </c>
      <c r="L92" s="163"/>
      <c r="M92" s="66"/>
      <c r="N92" s="394"/>
    </row>
    <row r="93" spans="1:14" ht="14.25">
      <c r="A93" s="265"/>
      <c r="B93" s="38" t="s">
        <v>8</v>
      </c>
      <c r="C93" s="271">
        <f>SUM(H90:H92)</f>
        <v>19981.419999999998</v>
      </c>
      <c r="D93" s="272"/>
      <c r="E93" s="272"/>
      <c r="F93" s="272"/>
      <c r="G93" s="272"/>
      <c r="H93" s="273"/>
      <c r="I93" s="85">
        <f>SUM(I90:I92)</f>
        <v>18982.419999999998</v>
      </c>
      <c r="J93" s="13">
        <f>SUM(J90:J92)</f>
        <v>19982</v>
      </c>
      <c r="K93" s="140">
        <f>SUM(K90:K92)</f>
        <v>18515</v>
      </c>
      <c r="L93" s="157">
        <f>K93/J93</f>
        <v>0.92658392553297964</v>
      </c>
      <c r="M93" s="62">
        <v>19981.419999999998</v>
      </c>
      <c r="N93" s="170"/>
    </row>
    <row r="94" spans="1:14" ht="22.5" customHeight="1">
      <c r="A94" s="286">
        <v>16</v>
      </c>
      <c r="B94" s="283" t="s">
        <v>23</v>
      </c>
      <c r="C94" s="235" t="s">
        <v>63</v>
      </c>
      <c r="D94" s="236"/>
      <c r="E94" s="231">
        <v>926</v>
      </c>
      <c r="F94" s="231">
        <v>92695</v>
      </c>
      <c r="G94" s="231">
        <v>6050</v>
      </c>
      <c r="H94" s="214">
        <v>39009.1</v>
      </c>
      <c r="I94" s="214">
        <v>39009.1</v>
      </c>
      <c r="J94" s="198">
        <v>39010</v>
      </c>
      <c r="K94" s="204">
        <v>0</v>
      </c>
      <c r="L94" s="378">
        <f>K94/J94</f>
        <v>0</v>
      </c>
      <c r="M94" s="218"/>
      <c r="N94" s="387" t="s">
        <v>127</v>
      </c>
    </row>
    <row r="95" spans="1:14" ht="9.75" customHeight="1">
      <c r="A95" s="286"/>
      <c r="B95" s="284"/>
      <c r="C95" s="252"/>
      <c r="D95" s="253"/>
      <c r="E95" s="287"/>
      <c r="F95" s="287"/>
      <c r="G95" s="287"/>
      <c r="H95" s="215"/>
      <c r="I95" s="215"/>
      <c r="J95" s="217"/>
      <c r="K95" s="204"/>
      <c r="L95" s="378"/>
      <c r="M95" s="219"/>
      <c r="N95" s="388"/>
    </row>
    <row r="96" spans="1:14" ht="33.75" hidden="1" customHeight="1">
      <c r="A96" s="286"/>
      <c r="B96" s="284"/>
      <c r="C96" s="252"/>
      <c r="D96" s="253"/>
      <c r="E96" s="287"/>
      <c r="F96" s="287"/>
      <c r="G96" s="287"/>
      <c r="H96" s="215"/>
      <c r="I96" s="215"/>
      <c r="J96" s="217"/>
      <c r="K96" s="141"/>
      <c r="L96" s="155"/>
      <c r="M96" s="219"/>
      <c r="N96" s="170"/>
    </row>
    <row r="97" spans="1:14" ht="24.75" hidden="1" customHeight="1">
      <c r="A97" s="286"/>
      <c r="B97" s="284"/>
      <c r="C97" s="252"/>
      <c r="D97" s="253"/>
      <c r="E97" s="287"/>
      <c r="F97" s="287"/>
      <c r="G97" s="287"/>
      <c r="H97" s="215"/>
      <c r="I97" s="215"/>
      <c r="J97" s="217"/>
      <c r="K97" s="141"/>
      <c r="L97" s="155"/>
      <c r="M97" s="219"/>
      <c r="N97" s="170"/>
    </row>
    <row r="98" spans="1:14" ht="6" hidden="1" customHeight="1">
      <c r="A98" s="286"/>
      <c r="B98" s="284"/>
      <c r="C98" s="252"/>
      <c r="D98" s="253"/>
      <c r="E98" s="287"/>
      <c r="F98" s="287"/>
      <c r="G98" s="287"/>
      <c r="H98" s="215"/>
      <c r="I98" s="215"/>
      <c r="J98" s="217"/>
      <c r="K98" s="141"/>
      <c r="L98" s="155"/>
      <c r="M98" s="219"/>
      <c r="N98" s="170"/>
    </row>
    <row r="99" spans="1:14" ht="28.5" hidden="1" customHeight="1">
      <c r="A99" s="286"/>
      <c r="B99" s="284"/>
      <c r="C99" s="252"/>
      <c r="D99" s="253"/>
      <c r="E99" s="287"/>
      <c r="F99" s="287"/>
      <c r="G99" s="287"/>
      <c r="H99" s="215"/>
      <c r="I99" s="215"/>
      <c r="J99" s="217"/>
      <c r="K99" s="141"/>
      <c r="L99" s="155"/>
      <c r="M99" s="219"/>
      <c r="N99" s="170"/>
    </row>
    <row r="100" spans="1:14" ht="26.25" hidden="1" customHeight="1">
      <c r="A100" s="286"/>
      <c r="B100" s="284"/>
      <c r="C100" s="252"/>
      <c r="D100" s="253"/>
      <c r="E100" s="287"/>
      <c r="F100" s="287"/>
      <c r="G100" s="287"/>
      <c r="H100" s="215"/>
      <c r="I100" s="215"/>
      <c r="J100" s="217"/>
      <c r="K100" s="141"/>
      <c r="L100" s="155"/>
      <c r="M100" s="219"/>
      <c r="N100" s="170"/>
    </row>
    <row r="101" spans="1:14" ht="0.75" customHeight="1">
      <c r="A101" s="286"/>
      <c r="B101" s="284"/>
      <c r="C101" s="237"/>
      <c r="D101" s="238"/>
      <c r="E101" s="232"/>
      <c r="F101" s="232"/>
      <c r="G101" s="232"/>
      <c r="H101" s="216"/>
      <c r="I101" s="215"/>
      <c r="J101" s="199"/>
      <c r="K101" s="141"/>
      <c r="L101" s="155"/>
      <c r="M101" s="219"/>
      <c r="N101" s="170"/>
    </row>
    <row r="102" spans="1:14" ht="21.75" customHeight="1">
      <c r="A102" s="286"/>
      <c r="B102" s="284"/>
      <c r="C102" s="206" t="s">
        <v>64</v>
      </c>
      <c r="D102" s="207"/>
      <c r="E102" s="87">
        <v>921</v>
      </c>
      <c r="F102" s="87">
        <v>92195</v>
      </c>
      <c r="G102" s="87">
        <v>4210</v>
      </c>
      <c r="H102" s="42">
        <v>2000</v>
      </c>
      <c r="I102" s="74"/>
      <c r="J102" s="49">
        <v>2000</v>
      </c>
      <c r="K102" s="141">
        <v>0</v>
      </c>
      <c r="L102" s="155">
        <f t="shared" ref="L102:L108" si="4">K102/J102</f>
        <v>0</v>
      </c>
      <c r="M102" s="219"/>
      <c r="N102" s="170"/>
    </row>
    <row r="103" spans="1:14" ht="20.25" customHeight="1">
      <c r="A103" s="286"/>
      <c r="B103" s="284"/>
      <c r="C103" s="208" t="s">
        <v>65</v>
      </c>
      <c r="D103" s="209"/>
      <c r="E103" s="87">
        <v>926</v>
      </c>
      <c r="F103" s="87">
        <v>92695</v>
      </c>
      <c r="G103" s="87">
        <v>4210</v>
      </c>
      <c r="H103" s="74">
        <v>1100</v>
      </c>
      <c r="I103" s="204"/>
      <c r="J103" s="86">
        <v>1100</v>
      </c>
      <c r="K103" s="141">
        <v>0</v>
      </c>
      <c r="L103" s="155">
        <f t="shared" si="4"/>
        <v>0</v>
      </c>
      <c r="M103" s="219"/>
      <c r="N103" s="170"/>
    </row>
    <row r="104" spans="1:14" ht="25.5" customHeight="1">
      <c r="A104" s="286"/>
      <c r="B104" s="284"/>
      <c r="C104" s="327" t="s">
        <v>66</v>
      </c>
      <c r="D104" s="328"/>
      <c r="E104" s="87">
        <v>750</v>
      </c>
      <c r="F104" s="87">
        <v>75075</v>
      </c>
      <c r="G104" s="87">
        <v>4210</v>
      </c>
      <c r="H104" s="74">
        <v>1000</v>
      </c>
      <c r="I104" s="204"/>
      <c r="J104" s="86">
        <v>1000</v>
      </c>
      <c r="K104" s="141">
        <v>858.31</v>
      </c>
      <c r="L104" s="155">
        <f t="shared" si="4"/>
        <v>0.85830999999999991</v>
      </c>
      <c r="M104" s="73"/>
      <c r="N104" s="196" t="s">
        <v>148</v>
      </c>
    </row>
    <row r="105" spans="1:14" ht="21.75" customHeight="1">
      <c r="A105" s="286"/>
      <c r="B105" s="285"/>
      <c r="C105" s="329"/>
      <c r="D105" s="330"/>
      <c r="E105" s="87">
        <v>750</v>
      </c>
      <c r="F105" s="87">
        <v>75075</v>
      </c>
      <c r="G105" s="87">
        <v>4300</v>
      </c>
      <c r="H105" s="74">
        <v>1000</v>
      </c>
      <c r="I105" s="204"/>
      <c r="J105" s="86">
        <v>1000</v>
      </c>
      <c r="K105" s="141">
        <v>0</v>
      </c>
      <c r="L105" s="155">
        <f t="shared" si="4"/>
        <v>0</v>
      </c>
      <c r="M105" s="73"/>
      <c r="N105" s="197"/>
    </row>
    <row r="106" spans="1:14" ht="14.25">
      <c r="A106" s="286"/>
      <c r="B106" s="38" t="s">
        <v>8</v>
      </c>
      <c r="C106" s="271">
        <f>SUM(H94:H105)</f>
        <v>44109.1</v>
      </c>
      <c r="D106" s="272"/>
      <c r="E106" s="272"/>
      <c r="F106" s="272"/>
      <c r="G106" s="272"/>
      <c r="H106" s="273"/>
      <c r="I106" s="85">
        <f>SUM(I94:I103)</f>
        <v>39009.1</v>
      </c>
      <c r="J106" s="13">
        <f>SUM(J94:J105)</f>
        <v>44110</v>
      </c>
      <c r="K106" s="140">
        <f>SUM(K94:K105)</f>
        <v>858.31</v>
      </c>
      <c r="L106" s="157">
        <f t="shared" si="4"/>
        <v>1.9458399455905689E-2</v>
      </c>
      <c r="M106" s="62">
        <v>44109.1</v>
      </c>
      <c r="N106" s="170"/>
    </row>
    <row r="107" spans="1:14" ht="51.75" customHeight="1">
      <c r="A107" s="286">
        <v>17</v>
      </c>
      <c r="B107" s="283" t="s">
        <v>24</v>
      </c>
      <c r="C107" s="206" t="s">
        <v>97</v>
      </c>
      <c r="D107" s="207"/>
      <c r="E107" s="87">
        <v>600</v>
      </c>
      <c r="F107" s="87">
        <v>60016</v>
      </c>
      <c r="G107" s="60">
        <v>6050</v>
      </c>
      <c r="H107" s="77">
        <v>16895</v>
      </c>
      <c r="I107" s="68">
        <v>16895</v>
      </c>
      <c r="J107" s="70">
        <v>16895</v>
      </c>
      <c r="K107" s="141">
        <v>13590</v>
      </c>
      <c r="L107" s="155">
        <f t="shared" si="4"/>
        <v>0.80437999408108907</v>
      </c>
      <c r="M107" s="218"/>
      <c r="N107" s="173" t="s">
        <v>128</v>
      </c>
    </row>
    <row r="108" spans="1:14" ht="21" customHeight="1">
      <c r="A108" s="286"/>
      <c r="B108" s="284"/>
      <c r="C108" s="334" t="s">
        <v>60</v>
      </c>
      <c r="D108" s="335"/>
      <c r="E108" s="231">
        <v>750</v>
      </c>
      <c r="F108" s="338">
        <v>75075</v>
      </c>
      <c r="G108" s="87">
        <v>4210</v>
      </c>
      <c r="H108" s="45">
        <v>880</v>
      </c>
      <c r="I108" s="74"/>
      <c r="J108" s="49">
        <v>880</v>
      </c>
      <c r="K108" s="141">
        <v>0</v>
      </c>
      <c r="L108" s="155">
        <f t="shared" si="4"/>
        <v>0</v>
      </c>
      <c r="M108" s="375"/>
      <c r="N108" s="170"/>
    </row>
    <row r="109" spans="1:14" ht="12.6" hidden="1" customHeight="1">
      <c r="A109" s="286"/>
      <c r="B109" s="284"/>
      <c r="C109" s="336"/>
      <c r="D109" s="337"/>
      <c r="E109" s="287"/>
      <c r="F109" s="339"/>
      <c r="G109" s="87"/>
      <c r="H109" s="45"/>
      <c r="I109" s="74"/>
      <c r="J109" s="49"/>
      <c r="K109" s="141"/>
      <c r="L109" s="155"/>
      <c r="M109" s="375"/>
      <c r="N109" s="170"/>
    </row>
    <row r="110" spans="1:14" ht="14.25" customHeight="1">
      <c r="A110" s="286"/>
      <c r="B110" s="38" t="s">
        <v>8</v>
      </c>
      <c r="C110" s="239">
        <f>SUM(H107:H109)</f>
        <v>17775</v>
      </c>
      <c r="D110" s="239"/>
      <c r="E110" s="239"/>
      <c r="F110" s="239"/>
      <c r="G110" s="326"/>
      <c r="H110" s="326"/>
      <c r="I110" s="85">
        <f>SUM(I107:I109)</f>
        <v>16895</v>
      </c>
      <c r="J110" s="25">
        <f>SUM(J107:J109)</f>
        <v>17775</v>
      </c>
      <c r="K110" s="140">
        <f>SUM(K107:K108)</f>
        <v>13590</v>
      </c>
      <c r="L110" s="157">
        <f t="shared" ref="L110:L115" si="5">K110/J110</f>
        <v>0.76455696202531642</v>
      </c>
      <c r="M110" s="62">
        <v>17775.97</v>
      </c>
      <c r="N110" s="170"/>
    </row>
    <row r="111" spans="1:14" ht="76.5" customHeight="1">
      <c r="A111" s="268">
        <v>18</v>
      </c>
      <c r="B111" s="283" t="s">
        <v>25</v>
      </c>
      <c r="C111" s="270" t="s">
        <v>81</v>
      </c>
      <c r="D111" s="270"/>
      <c r="E111" s="87">
        <v>600</v>
      </c>
      <c r="F111" s="87">
        <v>60016</v>
      </c>
      <c r="G111" s="87">
        <v>6050</v>
      </c>
      <c r="H111" s="74">
        <v>22000.28</v>
      </c>
      <c r="I111" s="74">
        <v>22000.28</v>
      </c>
      <c r="J111" s="18">
        <v>22001</v>
      </c>
      <c r="K111" s="17">
        <v>21052</v>
      </c>
      <c r="L111" s="156">
        <f t="shared" si="5"/>
        <v>0.9568655970183173</v>
      </c>
      <c r="M111" s="66"/>
      <c r="N111" s="173" t="s">
        <v>170</v>
      </c>
    </row>
    <row r="112" spans="1:14" ht="20.25" customHeight="1">
      <c r="A112" s="264"/>
      <c r="B112" s="284"/>
      <c r="C112" s="210" t="s">
        <v>83</v>
      </c>
      <c r="D112" s="211"/>
      <c r="E112" s="231">
        <v>750</v>
      </c>
      <c r="F112" s="231">
        <v>75075</v>
      </c>
      <c r="G112" s="87">
        <v>4210</v>
      </c>
      <c r="H112" s="45">
        <v>457</v>
      </c>
      <c r="I112" s="17"/>
      <c r="J112" s="53">
        <v>457</v>
      </c>
      <c r="K112" s="17">
        <v>437.3</v>
      </c>
      <c r="L112" s="156">
        <f t="shared" si="5"/>
        <v>0.9568927789934355</v>
      </c>
      <c r="M112" s="73"/>
      <c r="N112" s="196" t="s">
        <v>120</v>
      </c>
    </row>
    <row r="113" spans="1:14" ht="21" customHeight="1">
      <c r="A113" s="264"/>
      <c r="B113" s="285"/>
      <c r="C113" s="212"/>
      <c r="D113" s="213"/>
      <c r="E113" s="232"/>
      <c r="F113" s="232"/>
      <c r="G113" s="87">
        <v>4300</v>
      </c>
      <c r="H113" s="45">
        <v>700</v>
      </c>
      <c r="I113" s="17"/>
      <c r="J113" s="53">
        <v>700</v>
      </c>
      <c r="K113" s="17">
        <v>642.97</v>
      </c>
      <c r="L113" s="156">
        <f t="shared" si="5"/>
        <v>0.91852857142857147</v>
      </c>
      <c r="M113" s="85"/>
      <c r="N113" s="197"/>
    </row>
    <row r="114" spans="1:14" ht="15" customHeight="1">
      <c r="A114" s="265"/>
      <c r="B114" s="38" t="s">
        <v>8</v>
      </c>
      <c r="C114" s="331">
        <f>SUM(H111:H113)</f>
        <v>23157.279999999999</v>
      </c>
      <c r="D114" s="332"/>
      <c r="E114" s="332"/>
      <c r="F114" s="332"/>
      <c r="G114" s="332"/>
      <c r="H114" s="333"/>
      <c r="I114" s="85">
        <f>SUM(I111:I112)</f>
        <v>22000.28</v>
      </c>
      <c r="J114" s="13">
        <f>SUM(J111:J113)</f>
        <v>23158</v>
      </c>
      <c r="K114" s="140">
        <f>SUM(K111:K113)</f>
        <v>22132.27</v>
      </c>
      <c r="L114" s="157">
        <f t="shared" si="5"/>
        <v>0.95570731496675021</v>
      </c>
      <c r="M114" s="62">
        <v>23157.279999999999</v>
      </c>
      <c r="N114" s="170"/>
    </row>
    <row r="115" spans="1:14" ht="85.5" customHeight="1">
      <c r="A115" s="286">
        <v>19</v>
      </c>
      <c r="B115" s="269" t="s">
        <v>26</v>
      </c>
      <c r="C115" s="310" t="s">
        <v>70</v>
      </c>
      <c r="D115" s="311"/>
      <c r="E115" s="81">
        <v>926</v>
      </c>
      <c r="F115" s="81">
        <v>92695</v>
      </c>
      <c r="G115" s="81">
        <v>6050</v>
      </c>
      <c r="H115" s="82">
        <v>13479.51</v>
      </c>
      <c r="I115" s="82">
        <v>13479.51</v>
      </c>
      <c r="J115" s="64">
        <v>13480</v>
      </c>
      <c r="K115" s="56">
        <v>6138.5</v>
      </c>
      <c r="L115" s="167">
        <f t="shared" si="5"/>
        <v>0.45537833827893176</v>
      </c>
      <c r="M115" s="218"/>
      <c r="N115" s="194" t="s">
        <v>156</v>
      </c>
    </row>
    <row r="116" spans="1:14" ht="3" hidden="1" customHeight="1">
      <c r="A116" s="286"/>
      <c r="B116" s="269"/>
      <c r="C116" s="75"/>
      <c r="D116" s="76"/>
      <c r="E116" s="67"/>
      <c r="F116" s="67"/>
      <c r="G116" s="67"/>
      <c r="H116" s="69"/>
      <c r="I116" s="69"/>
      <c r="J116" s="71"/>
      <c r="K116" s="141"/>
      <c r="L116" s="155"/>
      <c r="M116" s="219"/>
      <c r="N116" s="195"/>
    </row>
    <row r="117" spans="1:14" ht="60.75" customHeight="1">
      <c r="A117" s="286"/>
      <c r="B117" s="269"/>
      <c r="C117" s="201" t="s">
        <v>113</v>
      </c>
      <c r="D117" s="202"/>
      <c r="E117" s="103">
        <v>926</v>
      </c>
      <c r="F117" s="103">
        <v>92695</v>
      </c>
      <c r="G117" s="103">
        <v>6050</v>
      </c>
      <c r="H117" s="98">
        <v>5000</v>
      </c>
      <c r="I117" s="74">
        <v>5000</v>
      </c>
      <c r="J117" s="86">
        <v>5000</v>
      </c>
      <c r="K117" s="141">
        <v>0</v>
      </c>
      <c r="L117" s="155">
        <f>K117/J117</f>
        <v>0</v>
      </c>
      <c r="M117" s="219"/>
      <c r="N117" s="187" t="s">
        <v>142</v>
      </c>
    </row>
    <row r="118" spans="1:14" ht="27.75" customHeight="1">
      <c r="A118" s="286"/>
      <c r="B118" s="269"/>
      <c r="C118" s="343" t="s">
        <v>71</v>
      </c>
      <c r="D118" s="343"/>
      <c r="E118" s="292">
        <v>750</v>
      </c>
      <c r="F118" s="292">
        <v>75075</v>
      </c>
      <c r="G118" s="87">
        <v>4210</v>
      </c>
      <c r="H118" s="42">
        <v>22.6</v>
      </c>
      <c r="I118" s="74"/>
      <c r="J118" s="49">
        <v>23</v>
      </c>
      <c r="K118" s="141">
        <v>22.35</v>
      </c>
      <c r="L118" s="155">
        <f>K118/J118</f>
        <v>0.97173913043478266</v>
      </c>
      <c r="M118" s="219"/>
      <c r="N118" s="196" t="s">
        <v>120</v>
      </c>
    </row>
    <row r="119" spans="1:14" ht="24.75" customHeight="1">
      <c r="A119" s="286"/>
      <c r="B119" s="269"/>
      <c r="C119" s="343"/>
      <c r="D119" s="343"/>
      <c r="E119" s="293"/>
      <c r="F119" s="293"/>
      <c r="G119" s="23">
        <v>4300</v>
      </c>
      <c r="H119" s="44">
        <v>950</v>
      </c>
      <c r="I119" s="56"/>
      <c r="J119" s="52">
        <v>950</v>
      </c>
      <c r="K119" s="56">
        <v>950</v>
      </c>
      <c r="L119" s="167">
        <f>K119/J119</f>
        <v>1</v>
      </c>
      <c r="M119" s="219"/>
      <c r="N119" s="197"/>
    </row>
    <row r="120" spans="1:14">
      <c r="A120" s="286"/>
      <c r="B120" s="38" t="s">
        <v>8</v>
      </c>
      <c r="C120" s="89"/>
      <c r="D120" s="93"/>
      <c r="E120" s="288">
        <f>SUM(H115:H119)</f>
        <v>19452.11</v>
      </c>
      <c r="F120" s="344"/>
      <c r="G120" s="344"/>
      <c r="H120" s="345"/>
      <c r="I120" s="85">
        <f>SUM(I115:I119)</f>
        <v>18479.510000000002</v>
      </c>
      <c r="J120" s="13">
        <f>SUM(J115:J119)</f>
        <v>19453</v>
      </c>
      <c r="K120" s="140">
        <f>SUM(K115:K119)</f>
        <v>7110.85</v>
      </c>
      <c r="L120" s="157">
        <f>K120/J120</f>
        <v>0.36554001953426207</v>
      </c>
      <c r="M120" s="62">
        <v>19452.11</v>
      </c>
      <c r="N120" s="170"/>
    </row>
    <row r="121" spans="1:14" ht="48" customHeight="1">
      <c r="A121" s="286">
        <v>20</v>
      </c>
      <c r="B121" s="283" t="s">
        <v>27</v>
      </c>
      <c r="C121" s="200" t="s">
        <v>101</v>
      </c>
      <c r="D121" s="200"/>
      <c r="E121" s="203">
        <v>926</v>
      </c>
      <c r="F121" s="203">
        <v>92695</v>
      </c>
      <c r="G121" s="203">
        <v>6050</v>
      </c>
      <c r="H121" s="204">
        <v>20200</v>
      </c>
      <c r="I121" s="204">
        <v>20200</v>
      </c>
      <c r="J121" s="205">
        <v>20200</v>
      </c>
      <c r="K121" s="214">
        <v>1168.5</v>
      </c>
      <c r="L121" s="223">
        <f>K121/J121</f>
        <v>5.7846534653465349E-2</v>
      </c>
      <c r="M121" s="218"/>
      <c r="N121" s="384" t="s">
        <v>157</v>
      </c>
    </row>
    <row r="122" spans="1:14" ht="15" customHeight="1">
      <c r="A122" s="286"/>
      <c r="B122" s="284"/>
      <c r="C122" s="200"/>
      <c r="D122" s="200"/>
      <c r="E122" s="203"/>
      <c r="F122" s="203"/>
      <c r="G122" s="203"/>
      <c r="H122" s="204"/>
      <c r="I122" s="204"/>
      <c r="J122" s="205"/>
      <c r="K122" s="216"/>
      <c r="L122" s="243"/>
      <c r="M122" s="219"/>
      <c r="N122" s="386"/>
    </row>
    <row r="123" spans="1:14" ht="21" customHeight="1">
      <c r="A123" s="286"/>
      <c r="B123" s="284"/>
      <c r="C123" s="201" t="s">
        <v>100</v>
      </c>
      <c r="D123" s="202"/>
      <c r="E123" s="23">
        <v>926</v>
      </c>
      <c r="F123" s="23">
        <v>92695</v>
      </c>
      <c r="G123" s="23">
        <v>4210</v>
      </c>
      <c r="H123" s="56">
        <v>458.79</v>
      </c>
      <c r="I123" s="56"/>
      <c r="J123" s="24">
        <v>456</v>
      </c>
      <c r="K123" s="56">
        <v>0</v>
      </c>
      <c r="L123" s="167">
        <f>K123/J123</f>
        <v>0</v>
      </c>
      <c r="M123" s="219"/>
      <c r="N123" s="170"/>
    </row>
    <row r="124" spans="1:14" ht="22.5" customHeight="1">
      <c r="A124" s="286"/>
      <c r="B124" s="284"/>
      <c r="C124" s="210" t="s">
        <v>74</v>
      </c>
      <c r="D124" s="211"/>
      <c r="E124" s="61">
        <v>750</v>
      </c>
      <c r="F124" s="61">
        <v>75075</v>
      </c>
      <c r="G124" s="61">
        <v>4210</v>
      </c>
      <c r="H124" s="80">
        <v>336</v>
      </c>
      <c r="I124" s="80"/>
      <c r="J124" s="72">
        <v>336</v>
      </c>
      <c r="K124" s="141">
        <v>328.94</v>
      </c>
      <c r="L124" s="155">
        <f>K124/J124</f>
        <v>0.97898809523809527</v>
      </c>
      <c r="M124" s="73"/>
      <c r="N124" s="196" t="s">
        <v>120</v>
      </c>
    </row>
    <row r="125" spans="1:14" ht="22.5" customHeight="1">
      <c r="A125" s="286"/>
      <c r="B125" s="285"/>
      <c r="C125" s="212"/>
      <c r="D125" s="213"/>
      <c r="E125" s="87">
        <v>750</v>
      </c>
      <c r="F125" s="87">
        <v>75075</v>
      </c>
      <c r="G125" s="87">
        <v>4300</v>
      </c>
      <c r="H125" s="74">
        <v>751</v>
      </c>
      <c r="I125" s="80"/>
      <c r="J125" s="72">
        <v>751</v>
      </c>
      <c r="K125" s="141">
        <v>750.3</v>
      </c>
      <c r="L125" s="155">
        <f>K125/J125</f>
        <v>0.99906790945406121</v>
      </c>
      <c r="M125" s="73"/>
      <c r="N125" s="197"/>
    </row>
    <row r="126" spans="1:14" ht="14.25">
      <c r="A126" s="286"/>
      <c r="B126" s="38" t="s">
        <v>8</v>
      </c>
      <c r="C126" s="271">
        <f>SUM(H121:H125)</f>
        <v>21745.79</v>
      </c>
      <c r="D126" s="272"/>
      <c r="E126" s="272"/>
      <c r="F126" s="272"/>
      <c r="G126" s="272"/>
      <c r="H126" s="273"/>
      <c r="I126" s="62">
        <f>SUM(I121:I123)</f>
        <v>20200</v>
      </c>
      <c r="J126" s="13">
        <f>SUM(J121:J125)</f>
        <v>21743</v>
      </c>
      <c r="K126" s="140">
        <f>SUM(K121:K125)</f>
        <v>2247.7399999999998</v>
      </c>
      <c r="L126" s="157">
        <f>K126/J126</f>
        <v>0.1033776387802971</v>
      </c>
      <c r="M126" s="62">
        <v>21745.79</v>
      </c>
      <c r="N126" s="170"/>
    </row>
    <row r="127" spans="1:14" ht="17.25" customHeight="1">
      <c r="A127" s="286">
        <v>21</v>
      </c>
      <c r="B127" s="283" t="s">
        <v>35</v>
      </c>
      <c r="C127" s="210" t="s">
        <v>102</v>
      </c>
      <c r="D127" s="211"/>
      <c r="E127" s="231">
        <v>600</v>
      </c>
      <c r="F127" s="231">
        <v>60016</v>
      </c>
      <c r="G127" s="292">
        <v>6050</v>
      </c>
      <c r="H127" s="214">
        <v>20995.93</v>
      </c>
      <c r="I127" s="214">
        <v>20995.93</v>
      </c>
      <c r="J127" s="198">
        <v>20996</v>
      </c>
      <c r="K127" s="214">
        <v>0</v>
      </c>
      <c r="L127" s="223">
        <f>K127/J127</f>
        <v>0</v>
      </c>
      <c r="M127" s="218"/>
      <c r="N127" s="395"/>
    </row>
    <row r="128" spans="1:14" ht="8.25" hidden="1" customHeight="1">
      <c r="A128" s="286"/>
      <c r="B128" s="284"/>
      <c r="C128" s="294"/>
      <c r="D128" s="295"/>
      <c r="E128" s="287"/>
      <c r="F128" s="287"/>
      <c r="G128" s="316"/>
      <c r="H128" s="215"/>
      <c r="I128" s="215"/>
      <c r="J128" s="217"/>
      <c r="K128" s="215"/>
      <c r="L128" s="224"/>
      <c r="M128" s="219"/>
      <c r="N128" s="396"/>
    </row>
    <row r="129" spans="1:14" ht="27" hidden="1" customHeight="1">
      <c r="A129" s="286"/>
      <c r="B129" s="284"/>
      <c r="C129" s="294"/>
      <c r="D129" s="295"/>
      <c r="E129" s="287"/>
      <c r="F129" s="287"/>
      <c r="G129" s="316"/>
      <c r="H129" s="215"/>
      <c r="I129" s="215"/>
      <c r="J129" s="217"/>
      <c r="K129" s="215"/>
      <c r="L129" s="224"/>
      <c r="M129" s="219"/>
      <c r="N129" s="396"/>
    </row>
    <row r="130" spans="1:14" ht="45.75" customHeight="1">
      <c r="A130" s="286"/>
      <c r="B130" s="285"/>
      <c r="C130" s="212"/>
      <c r="D130" s="213"/>
      <c r="E130" s="232"/>
      <c r="F130" s="232"/>
      <c r="G130" s="293"/>
      <c r="H130" s="216"/>
      <c r="I130" s="216"/>
      <c r="J130" s="199"/>
      <c r="K130" s="216"/>
      <c r="L130" s="243"/>
      <c r="M130" s="220"/>
      <c r="N130" s="397"/>
    </row>
    <row r="131" spans="1:14" ht="20.25" customHeight="1">
      <c r="A131" s="286"/>
      <c r="B131" s="38" t="s">
        <v>8</v>
      </c>
      <c r="C131" s="340">
        <f>SUM(H127:H130)</f>
        <v>20995.93</v>
      </c>
      <c r="D131" s="341"/>
      <c r="E131" s="341"/>
      <c r="F131" s="341"/>
      <c r="G131" s="341"/>
      <c r="H131" s="342"/>
      <c r="I131" s="62">
        <f>SUM(I127:I129)</f>
        <v>20995.93</v>
      </c>
      <c r="J131" s="13">
        <f>SUM(J127:J130)</f>
        <v>20996</v>
      </c>
      <c r="K131" s="140">
        <f>SUM(K127)</f>
        <v>0</v>
      </c>
      <c r="L131" s="157">
        <f>K131/J131</f>
        <v>0</v>
      </c>
      <c r="M131" s="62">
        <v>20995.93</v>
      </c>
      <c r="N131" s="170"/>
    </row>
    <row r="132" spans="1:14" ht="0.75" customHeight="1">
      <c r="A132" s="286">
        <v>22</v>
      </c>
      <c r="B132" s="269" t="s">
        <v>28</v>
      </c>
      <c r="C132" s="346" t="s">
        <v>42</v>
      </c>
      <c r="D132" s="346"/>
      <c r="E132" s="347">
        <v>700</v>
      </c>
      <c r="F132" s="347">
        <v>70005</v>
      </c>
      <c r="G132" s="347">
        <v>4270</v>
      </c>
      <c r="H132" s="350">
        <v>10000</v>
      </c>
      <c r="I132" s="204"/>
      <c r="J132" s="205">
        <v>10000</v>
      </c>
      <c r="K132" s="141"/>
      <c r="L132" s="155"/>
      <c r="M132" s="368"/>
      <c r="N132" s="170"/>
    </row>
    <row r="133" spans="1:14" ht="63.75" customHeight="1">
      <c r="A133" s="286"/>
      <c r="B133" s="269"/>
      <c r="C133" s="346"/>
      <c r="D133" s="346"/>
      <c r="E133" s="347"/>
      <c r="F133" s="347"/>
      <c r="G133" s="347"/>
      <c r="H133" s="350"/>
      <c r="I133" s="204"/>
      <c r="J133" s="205"/>
      <c r="K133" s="141">
        <v>0</v>
      </c>
      <c r="L133" s="155">
        <f>K133/J132</f>
        <v>0</v>
      </c>
      <c r="M133" s="368"/>
      <c r="N133" s="193" t="s">
        <v>141</v>
      </c>
    </row>
    <row r="134" spans="1:14" ht="92.25" customHeight="1">
      <c r="A134" s="286"/>
      <c r="B134" s="269"/>
      <c r="C134" s="348" t="s">
        <v>43</v>
      </c>
      <c r="D134" s="349"/>
      <c r="E134" s="96">
        <v>926</v>
      </c>
      <c r="F134" s="96">
        <v>92695</v>
      </c>
      <c r="G134" s="99">
        <v>4300</v>
      </c>
      <c r="H134" s="100">
        <v>7300</v>
      </c>
      <c r="I134" s="74"/>
      <c r="J134" s="86">
        <v>7300</v>
      </c>
      <c r="K134" s="141">
        <v>1168.5</v>
      </c>
      <c r="L134" s="155">
        <f t="shared" ref="L134:L140" si="6">K134/J134</f>
        <v>0.16006849315068494</v>
      </c>
      <c r="M134" s="368"/>
      <c r="N134" s="193" t="s">
        <v>158</v>
      </c>
    </row>
    <row r="135" spans="1:14" ht="27" customHeight="1">
      <c r="A135" s="286"/>
      <c r="B135" s="269"/>
      <c r="C135" s="348" t="s">
        <v>44</v>
      </c>
      <c r="D135" s="349"/>
      <c r="E135" s="59">
        <v>921</v>
      </c>
      <c r="F135" s="59">
        <v>92195</v>
      </c>
      <c r="G135" s="83">
        <v>4210</v>
      </c>
      <c r="H135" s="84">
        <v>3856.99</v>
      </c>
      <c r="I135" s="74"/>
      <c r="J135" s="86">
        <v>3857</v>
      </c>
      <c r="K135" s="141">
        <v>3448</v>
      </c>
      <c r="L135" s="155">
        <f t="shared" si="6"/>
        <v>0.89395903551983402</v>
      </c>
      <c r="M135" s="368"/>
      <c r="N135" s="180" t="s">
        <v>130</v>
      </c>
    </row>
    <row r="136" spans="1:14" ht="33" customHeight="1">
      <c r="A136" s="286"/>
      <c r="B136" s="269"/>
      <c r="C136" s="346" t="s">
        <v>45</v>
      </c>
      <c r="D136" s="346"/>
      <c r="E136" s="59">
        <v>921</v>
      </c>
      <c r="F136" s="59">
        <v>92195</v>
      </c>
      <c r="G136" s="83">
        <v>4210</v>
      </c>
      <c r="H136" s="84">
        <v>2500</v>
      </c>
      <c r="I136" s="74"/>
      <c r="J136" s="86">
        <v>2500</v>
      </c>
      <c r="K136" s="141">
        <v>2440.3000000000002</v>
      </c>
      <c r="L136" s="155">
        <f t="shared" si="6"/>
        <v>0.9761200000000001</v>
      </c>
      <c r="M136" s="368"/>
      <c r="N136" s="172" t="s">
        <v>129</v>
      </c>
    </row>
    <row r="137" spans="1:14" s="179" customFormat="1" ht="27" customHeight="1">
      <c r="A137" s="286"/>
      <c r="B137" s="269"/>
      <c r="C137" s="346" t="s">
        <v>46</v>
      </c>
      <c r="D137" s="346"/>
      <c r="E137" s="225">
        <v>750</v>
      </c>
      <c r="F137" s="225">
        <v>75075</v>
      </c>
      <c r="G137" s="175">
        <v>4210</v>
      </c>
      <c r="H137" s="176">
        <v>409</v>
      </c>
      <c r="I137" s="214"/>
      <c r="J137" s="177">
        <v>409</v>
      </c>
      <c r="K137" s="168">
        <v>0</v>
      </c>
      <c r="L137" s="178">
        <f t="shared" si="6"/>
        <v>0</v>
      </c>
      <c r="M137" s="368"/>
      <c r="N137" s="196" t="s">
        <v>120</v>
      </c>
    </row>
    <row r="138" spans="1:14" ht="16.5" customHeight="1">
      <c r="A138" s="286"/>
      <c r="B138" s="269"/>
      <c r="C138" s="346"/>
      <c r="D138" s="346"/>
      <c r="E138" s="226"/>
      <c r="F138" s="226"/>
      <c r="G138" s="83">
        <v>4300</v>
      </c>
      <c r="H138" s="84">
        <v>591</v>
      </c>
      <c r="I138" s="216"/>
      <c r="J138" s="104">
        <v>591</v>
      </c>
      <c r="K138" s="141">
        <v>0</v>
      </c>
      <c r="L138" s="155">
        <f t="shared" si="6"/>
        <v>0</v>
      </c>
      <c r="M138" s="368"/>
      <c r="N138" s="197"/>
    </row>
    <row r="139" spans="1:14" ht="18" customHeight="1">
      <c r="A139" s="286"/>
      <c r="B139" s="38" t="s">
        <v>8</v>
      </c>
      <c r="C139" s="331">
        <f>SUM(H132:H138)</f>
        <v>24656.989999999998</v>
      </c>
      <c r="D139" s="332"/>
      <c r="E139" s="332"/>
      <c r="F139" s="332"/>
      <c r="G139" s="332"/>
      <c r="H139" s="333"/>
      <c r="I139" s="85">
        <f>SUM(I132:I138)</f>
        <v>0</v>
      </c>
      <c r="J139" s="13">
        <f>SUM(J132:J138)</f>
        <v>24657</v>
      </c>
      <c r="K139" s="140">
        <f>SUM(K133:K138)</f>
        <v>7056.8</v>
      </c>
      <c r="L139" s="157">
        <f t="shared" si="6"/>
        <v>0.2861986454150951</v>
      </c>
      <c r="M139" s="62">
        <v>24656.99</v>
      </c>
      <c r="N139" s="170"/>
    </row>
    <row r="140" spans="1:14" ht="17.25" customHeight="1">
      <c r="A140" s="268">
        <v>23</v>
      </c>
      <c r="B140" s="283" t="s">
        <v>29</v>
      </c>
      <c r="C140" s="210" t="s">
        <v>57</v>
      </c>
      <c r="D140" s="211"/>
      <c r="E140" s="203">
        <v>926</v>
      </c>
      <c r="F140" s="203">
        <v>92695</v>
      </c>
      <c r="G140" s="203">
        <v>6050</v>
      </c>
      <c r="H140" s="214">
        <v>15042.77</v>
      </c>
      <c r="I140" s="214">
        <v>15042.77</v>
      </c>
      <c r="J140" s="198">
        <v>15043</v>
      </c>
      <c r="K140" s="214">
        <v>0</v>
      </c>
      <c r="L140" s="223">
        <f t="shared" si="6"/>
        <v>0</v>
      </c>
      <c r="M140" s="218"/>
      <c r="N140" s="384" t="s">
        <v>159</v>
      </c>
    </row>
    <row r="141" spans="1:14" ht="17.25" customHeight="1">
      <c r="A141" s="264"/>
      <c r="B141" s="284"/>
      <c r="C141" s="294"/>
      <c r="D141" s="295"/>
      <c r="E141" s="203"/>
      <c r="F141" s="203"/>
      <c r="G141" s="203"/>
      <c r="H141" s="215"/>
      <c r="I141" s="215"/>
      <c r="J141" s="217"/>
      <c r="K141" s="215"/>
      <c r="L141" s="224"/>
      <c r="M141" s="219"/>
      <c r="N141" s="385"/>
    </row>
    <row r="142" spans="1:14" ht="81.75" customHeight="1">
      <c r="A142" s="264"/>
      <c r="B142" s="284"/>
      <c r="C142" s="212"/>
      <c r="D142" s="213"/>
      <c r="E142" s="203"/>
      <c r="F142" s="203"/>
      <c r="G142" s="203"/>
      <c r="H142" s="216"/>
      <c r="I142" s="216"/>
      <c r="J142" s="199"/>
      <c r="K142" s="216"/>
      <c r="L142" s="243"/>
      <c r="M142" s="220"/>
      <c r="N142" s="386"/>
    </row>
    <row r="143" spans="1:14" ht="22.5" customHeight="1">
      <c r="A143" s="264"/>
      <c r="B143" s="284"/>
      <c r="C143" s="200" t="s">
        <v>114</v>
      </c>
      <c r="D143" s="200"/>
      <c r="E143" s="132">
        <v>926</v>
      </c>
      <c r="F143" s="132">
        <v>92695</v>
      </c>
      <c r="G143" s="132">
        <v>4210</v>
      </c>
      <c r="H143" s="130">
        <v>1200</v>
      </c>
      <c r="I143" s="130"/>
      <c r="J143" s="131">
        <v>1200</v>
      </c>
      <c r="K143" s="141">
        <v>0</v>
      </c>
      <c r="L143" s="155">
        <f t="shared" ref="L143:L160" si="7">K143/J143</f>
        <v>0</v>
      </c>
      <c r="M143" s="129"/>
      <c r="N143" s="170"/>
    </row>
    <row r="144" spans="1:14" ht="23.25" customHeight="1">
      <c r="A144" s="264"/>
      <c r="B144" s="284"/>
      <c r="C144" s="201" t="s">
        <v>116</v>
      </c>
      <c r="D144" s="202"/>
      <c r="E144" s="132">
        <v>921</v>
      </c>
      <c r="F144" s="132">
        <v>92195</v>
      </c>
      <c r="G144" s="132">
        <v>4210</v>
      </c>
      <c r="H144" s="130">
        <v>4800</v>
      </c>
      <c r="I144" s="130"/>
      <c r="J144" s="131">
        <v>4800</v>
      </c>
      <c r="K144" s="141">
        <v>0</v>
      </c>
      <c r="L144" s="155">
        <f t="shared" si="7"/>
        <v>0</v>
      </c>
      <c r="M144" s="129"/>
      <c r="N144" s="170"/>
    </row>
    <row r="145" spans="1:14" ht="21" customHeight="1">
      <c r="A145" s="264"/>
      <c r="B145" s="284"/>
      <c r="C145" s="210" t="s">
        <v>115</v>
      </c>
      <c r="D145" s="366"/>
      <c r="E145" s="132">
        <v>750</v>
      </c>
      <c r="F145" s="132">
        <v>75075</v>
      </c>
      <c r="G145" s="132">
        <v>4210</v>
      </c>
      <c r="H145" s="130">
        <v>509</v>
      </c>
      <c r="I145" s="130"/>
      <c r="J145" s="131">
        <v>509</v>
      </c>
      <c r="K145" s="141">
        <v>0</v>
      </c>
      <c r="L145" s="155">
        <f t="shared" si="7"/>
        <v>0</v>
      </c>
      <c r="M145" s="129"/>
      <c r="N145" s="393" t="s">
        <v>120</v>
      </c>
    </row>
    <row r="146" spans="1:14" ht="19.5" customHeight="1">
      <c r="A146" s="264"/>
      <c r="B146" s="285"/>
      <c r="C146" s="212"/>
      <c r="D146" s="367"/>
      <c r="E146" s="132">
        <v>750</v>
      </c>
      <c r="F146" s="132">
        <v>75075</v>
      </c>
      <c r="G146" s="132">
        <v>4300</v>
      </c>
      <c r="H146" s="130">
        <v>591</v>
      </c>
      <c r="I146" s="130"/>
      <c r="J146" s="131">
        <v>591</v>
      </c>
      <c r="K146" s="141">
        <v>0</v>
      </c>
      <c r="L146" s="155">
        <f t="shared" si="7"/>
        <v>0</v>
      </c>
      <c r="M146" s="129"/>
      <c r="N146" s="394"/>
    </row>
    <row r="147" spans="1:14" ht="14.25">
      <c r="A147" s="265"/>
      <c r="B147" s="38" t="s">
        <v>8</v>
      </c>
      <c r="C147" s="276">
        <f>SUM(H140:H146)</f>
        <v>22142.77</v>
      </c>
      <c r="D147" s="277"/>
      <c r="E147" s="277"/>
      <c r="F147" s="277"/>
      <c r="G147" s="277"/>
      <c r="H147" s="278"/>
      <c r="I147" s="62">
        <f>SUM(I140:I140)</f>
        <v>15042.77</v>
      </c>
      <c r="J147" s="13">
        <f>SUM(J140:J146)</f>
        <v>22143</v>
      </c>
      <c r="K147" s="140">
        <f>SUM(K140:K146)</f>
        <v>0</v>
      </c>
      <c r="L147" s="157">
        <f t="shared" si="7"/>
        <v>0</v>
      </c>
      <c r="M147" s="62">
        <v>22142.77</v>
      </c>
      <c r="N147" s="170"/>
    </row>
    <row r="148" spans="1:14" ht="92.25" customHeight="1">
      <c r="A148" s="286">
        <v>24</v>
      </c>
      <c r="B148" s="283" t="s">
        <v>30</v>
      </c>
      <c r="C148" s="201" t="s">
        <v>72</v>
      </c>
      <c r="D148" s="202"/>
      <c r="E148" s="87">
        <v>926</v>
      </c>
      <c r="F148" s="87">
        <v>92695</v>
      </c>
      <c r="G148" s="87">
        <v>6050</v>
      </c>
      <c r="H148" s="74">
        <v>13370.8</v>
      </c>
      <c r="I148" s="68">
        <v>13370.8</v>
      </c>
      <c r="J148" s="86">
        <v>13371</v>
      </c>
      <c r="K148" s="141">
        <v>1168.5</v>
      </c>
      <c r="L148" s="155">
        <f t="shared" si="7"/>
        <v>8.7390621494278661E-2</v>
      </c>
      <c r="M148" s="218"/>
      <c r="N148" s="188" t="s">
        <v>160</v>
      </c>
    </row>
    <row r="149" spans="1:14" ht="21.75" customHeight="1">
      <c r="A149" s="286"/>
      <c r="B149" s="284"/>
      <c r="C149" s="327" t="s">
        <v>73</v>
      </c>
      <c r="D149" s="328"/>
      <c r="E149" s="136">
        <v>750</v>
      </c>
      <c r="F149" s="136">
        <v>75075</v>
      </c>
      <c r="G149" s="137">
        <v>4210</v>
      </c>
      <c r="H149" s="42">
        <v>200</v>
      </c>
      <c r="I149" s="135"/>
      <c r="J149" s="49">
        <v>200</v>
      </c>
      <c r="K149" s="141">
        <v>182.72</v>
      </c>
      <c r="L149" s="155">
        <f t="shared" si="7"/>
        <v>0.91359999999999997</v>
      </c>
      <c r="M149" s="219"/>
      <c r="N149" s="196" t="s">
        <v>120</v>
      </c>
    </row>
    <row r="150" spans="1:14" ht="20.25" customHeight="1">
      <c r="A150" s="286"/>
      <c r="B150" s="284"/>
      <c r="C150" s="329"/>
      <c r="D150" s="330"/>
      <c r="E150" s="134">
        <v>750</v>
      </c>
      <c r="F150" s="134">
        <v>75075</v>
      </c>
      <c r="G150" s="87">
        <v>4300</v>
      </c>
      <c r="H150" s="42">
        <v>500</v>
      </c>
      <c r="I150" s="74"/>
      <c r="J150" s="49">
        <v>500</v>
      </c>
      <c r="K150" s="141">
        <v>500</v>
      </c>
      <c r="L150" s="155">
        <f t="shared" si="7"/>
        <v>1</v>
      </c>
      <c r="M150" s="219"/>
      <c r="N150" s="197"/>
    </row>
    <row r="151" spans="1:14" ht="14.25">
      <c r="A151" s="286"/>
      <c r="B151" s="38" t="s">
        <v>8</v>
      </c>
      <c r="C151" s="271">
        <f>SUM(H148:H150)</f>
        <v>14070.8</v>
      </c>
      <c r="D151" s="272"/>
      <c r="E151" s="272"/>
      <c r="F151" s="272"/>
      <c r="G151" s="272"/>
      <c r="H151" s="273"/>
      <c r="I151" s="85">
        <f>SUM(I148:I150)</f>
        <v>13370.8</v>
      </c>
      <c r="J151" s="13">
        <f>SUM(J148:J150)</f>
        <v>14071</v>
      </c>
      <c r="K151" s="140">
        <f>SUM(K148:K150)</f>
        <v>1851.22</v>
      </c>
      <c r="L151" s="157">
        <f t="shared" si="7"/>
        <v>0.1315627887143771</v>
      </c>
      <c r="M151" s="62">
        <v>14070.8</v>
      </c>
      <c r="N151" s="170"/>
    </row>
    <row r="152" spans="1:14" ht="35.25" customHeight="1">
      <c r="A152" s="268">
        <v>25</v>
      </c>
      <c r="B152" s="357" t="s">
        <v>31</v>
      </c>
      <c r="C152" s="359" t="s">
        <v>88</v>
      </c>
      <c r="D152" s="360"/>
      <c r="E152" s="112">
        <v>754</v>
      </c>
      <c r="F152" s="32">
        <v>75412</v>
      </c>
      <c r="G152" s="32">
        <v>4210</v>
      </c>
      <c r="H152" s="17">
        <v>7000</v>
      </c>
      <c r="I152" s="74"/>
      <c r="J152" s="86">
        <v>7000</v>
      </c>
      <c r="K152" s="143">
        <v>0</v>
      </c>
      <c r="L152" s="158">
        <f t="shared" si="7"/>
        <v>0</v>
      </c>
      <c r="M152" s="66"/>
      <c r="N152" s="170"/>
    </row>
    <row r="153" spans="1:14" ht="35.25" customHeight="1">
      <c r="A153" s="264"/>
      <c r="B153" s="358"/>
      <c r="C153" s="361" t="s">
        <v>105</v>
      </c>
      <c r="D153" s="362"/>
      <c r="E153" s="112">
        <v>926</v>
      </c>
      <c r="F153" s="32">
        <v>92605</v>
      </c>
      <c r="G153" s="32">
        <v>4210</v>
      </c>
      <c r="H153" s="17">
        <v>2000</v>
      </c>
      <c r="I153" s="74"/>
      <c r="J153" s="166">
        <v>2000</v>
      </c>
      <c r="K153" s="141">
        <v>2000</v>
      </c>
      <c r="L153" s="155">
        <f t="shared" si="7"/>
        <v>1</v>
      </c>
      <c r="M153" s="66"/>
      <c r="N153" s="170"/>
    </row>
    <row r="154" spans="1:14" ht="45.75" customHeight="1">
      <c r="A154" s="264"/>
      <c r="B154" s="358"/>
      <c r="C154" s="359" t="s">
        <v>89</v>
      </c>
      <c r="D154" s="360"/>
      <c r="E154" s="112">
        <v>921</v>
      </c>
      <c r="F154" s="32">
        <v>92195</v>
      </c>
      <c r="G154" s="32">
        <v>4300</v>
      </c>
      <c r="H154" s="17">
        <v>1205</v>
      </c>
      <c r="I154" s="68"/>
      <c r="J154" s="9">
        <v>1205</v>
      </c>
      <c r="K154" s="141">
        <v>0</v>
      </c>
      <c r="L154" s="155">
        <f t="shared" si="7"/>
        <v>0</v>
      </c>
      <c r="M154" s="66"/>
      <c r="N154" s="172" t="s">
        <v>131</v>
      </c>
    </row>
    <row r="155" spans="1:14" ht="33.75" customHeight="1">
      <c r="A155" s="264"/>
      <c r="B155" s="358"/>
      <c r="C155" s="320" t="s">
        <v>109</v>
      </c>
      <c r="D155" s="321"/>
      <c r="E155" s="114">
        <v>750</v>
      </c>
      <c r="F155" s="33">
        <v>75075</v>
      </c>
      <c r="G155" s="33">
        <v>4210</v>
      </c>
      <c r="H155" s="46">
        <v>300</v>
      </c>
      <c r="I155" s="74"/>
      <c r="J155" s="49">
        <v>300</v>
      </c>
      <c r="K155" s="148">
        <v>0</v>
      </c>
      <c r="L155" s="163">
        <f t="shared" si="7"/>
        <v>0</v>
      </c>
      <c r="M155" s="66"/>
      <c r="N155" s="170"/>
    </row>
    <row r="156" spans="1:14" ht="31.5" customHeight="1">
      <c r="A156" s="264"/>
      <c r="B156" s="358"/>
      <c r="C156" s="320" t="s">
        <v>108</v>
      </c>
      <c r="D156" s="321"/>
      <c r="E156" s="114">
        <v>750</v>
      </c>
      <c r="F156" s="33">
        <v>75075</v>
      </c>
      <c r="G156" s="33">
        <v>4210</v>
      </c>
      <c r="H156" s="46">
        <v>500</v>
      </c>
      <c r="I156" s="91"/>
      <c r="J156" s="49">
        <v>500</v>
      </c>
      <c r="K156" s="148">
        <v>0</v>
      </c>
      <c r="L156" s="163">
        <f t="shared" si="7"/>
        <v>0</v>
      </c>
      <c r="M156" s="90"/>
      <c r="N156" s="170"/>
    </row>
    <row r="157" spans="1:14" ht="69" customHeight="1">
      <c r="A157" s="264"/>
      <c r="B157" s="358"/>
      <c r="C157" s="320" t="s">
        <v>90</v>
      </c>
      <c r="D157" s="321"/>
      <c r="E157" s="114">
        <v>700</v>
      </c>
      <c r="F157" s="33">
        <v>70005</v>
      </c>
      <c r="G157" s="33">
        <v>4270</v>
      </c>
      <c r="H157" s="46">
        <v>8000</v>
      </c>
      <c r="I157" s="91"/>
      <c r="J157" s="49">
        <v>8000</v>
      </c>
      <c r="K157" s="148">
        <v>0</v>
      </c>
      <c r="L157" s="163">
        <f t="shared" si="7"/>
        <v>0</v>
      </c>
      <c r="M157" s="90"/>
      <c r="N157" s="188" t="s">
        <v>139</v>
      </c>
    </row>
    <row r="158" spans="1:14" ht="78.75" customHeight="1">
      <c r="A158" s="265"/>
      <c r="B158" s="358"/>
      <c r="C158" s="356" t="s">
        <v>91</v>
      </c>
      <c r="D158" s="356"/>
      <c r="E158" s="114">
        <v>600</v>
      </c>
      <c r="F158" s="33">
        <v>60016</v>
      </c>
      <c r="G158" s="33">
        <v>6050</v>
      </c>
      <c r="H158" s="46">
        <v>25104.1</v>
      </c>
      <c r="I158" s="74">
        <v>25104.1</v>
      </c>
      <c r="J158" s="49">
        <v>25105</v>
      </c>
      <c r="K158" s="148">
        <v>0</v>
      </c>
      <c r="L158" s="163">
        <f t="shared" si="7"/>
        <v>0</v>
      </c>
      <c r="M158" s="66"/>
      <c r="N158" s="189" t="s">
        <v>140</v>
      </c>
    </row>
    <row r="159" spans="1:14" ht="14.25">
      <c r="A159" s="94"/>
      <c r="B159" s="38" t="s">
        <v>8</v>
      </c>
      <c r="C159" s="331">
        <f>SUM(H152:H158)</f>
        <v>44109.1</v>
      </c>
      <c r="D159" s="353"/>
      <c r="E159" s="353"/>
      <c r="F159" s="353"/>
      <c r="G159" s="353"/>
      <c r="H159" s="354"/>
      <c r="I159" s="85">
        <f>SUM(I152:I158)</f>
        <v>25104.1</v>
      </c>
      <c r="J159" s="13">
        <f>SUM(J152:J158)</f>
        <v>44110</v>
      </c>
      <c r="K159" s="140">
        <f>SUM(K152:K158)</f>
        <v>2000</v>
      </c>
      <c r="L159" s="157">
        <f t="shared" si="7"/>
        <v>4.5341192473362046E-2</v>
      </c>
      <c r="M159" s="62">
        <v>44109.1</v>
      </c>
      <c r="N159" s="170"/>
    </row>
    <row r="160" spans="1:14" ht="18" customHeight="1">
      <c r="A160" s="286">
        <v>26</v>
      </c>
      <c r="B160" s="283" t="s">
        <v>32</v>
      </c>
      <c r="C160" s="235" t="s">
        <v>144</v>
      </c>
      <c r="D160" s="236"/>
      <c r="E160" s="231">
        <v>926</v>
      </c>
      <c r="F160" s="231">
        <v>92695</v>
      </c>
      <c r="G160" s="231">
        <v>6050</v>
      </c>
      <c r="H160" s="221">
        <v>19539.080000000002</v>
      </c>
      <c r="I160" s="221">
        <v>19539.080000000002</v>
      </c>
      <c r="J160" s="363">
        <v>19540</v>
      </c>
      <c r="K160" s="376">
        <v>1168.5</v>
      </c>
      <c r="L160" s="377">
        <f t="shared" si="7"/>
        <v>5.9800409416581372E-2</v>
      </c>
      <c r="M160" s="218"/>
      <c r="N160" s="384" t="s">
        <v>161</v>
      </c>
    </row>
    <row r="161" spans="1:14" ht="12" customHeight="1">
      <c r="A161" s="286"/>
      <c r="B161" s="284"/>
      <c r="C161" s="252"/>
      <c r="D161" s="253"/>
      <c r="E161" s="287"/>
      <c r="F161" s="287"/>
      <c r="G161" s="287"/>
      <c r="H161" s="222"/>
      <c r="I161" s="222"/>
      <c r="J161" s="364"/>
      <c r="K161" s="376"/>
      <c r="L161" s="377"/>
      <c r="M161" s="219"/>
      <c r="N161" s="385"/>
    </row>
    <row r="162" spans="1:14" ht="42" customHeight="1">
      <c r="A162" s="286"/>
      <c r="B162" s="284"/>
      <c r="C162" s="252"/>
      <c r="D162" s="253"/>
      <c r="E162" s="287"/>
      <c r="F162" s="287"/>
      <c r="G162" s="287"/>
      <c r="H162" s="222"/>
      <c r="I162" s="222"/>
      <c r="J162" s="364"/>
      <c r="K162" s="376"/>
      <c r="L162" s="377"/>
      <c r="M162" s="219"/>
      <c r="N162" s="385"/>
    </row>
    <row r="163" spans="1:14" ht="30.75" customHeight="1">
      <c r="A163" s="286"/>
      <c r="B163" s="284"/>
      <c r="C163" s="252"/>
      <c r="D163" s="253"/>
      <c r="E163" s="232"/>
      <c r="F163" s="232"/>
      <c r="G163" s="232"/>
      <c r="H163" s="352"/>
      <c r="I163" s="352"/>
      <c r="J163" s="365"/>
      <c r="K163" s="376"/>
      <c r="L163" s="377"/>
      <c r="M163" s="219"/>
      <c r="N163" s="386"/>
    </row>
    <row r="164" spans="1:14" ht="26.25" customHeight="1">
      <c r="A164" s="286"/>
      <c r="B164" s="284"/>
      <c r="C164" s="235" t="s">
        <v>76</v>
      </c>
      <c r="D164" s="236"/>
      <c r="E164" s="203">
        <v>926</v>
      </c>
      <c r="F164" s="203">
        <v>92695</v>
      </c>
      <c r="G164" s="231">
        <v>6050</v>
      </c>
      <c r="H164" s="214">
        <v>2000</v>
      </c>
      <c r="I164" s="214">
        <v>2000</v>
      </c>
      <c r="J164" s="198">
        <v>2000</v>
      </c>
      <c r="K164" s="141">
        <v>0</v>
      </c>
      <c r="L164" s="155">
        <f>K164/J164</f>
        <v>0</v>
      </c>
      <c r="M164" s="219"/>
      <c r="N164" s="172" t="s">
        <v>138</v>
      </c>
    </row>
    <row r="165" spans="1:14" ht="15" hidden="1" customHeight="1">
      <c r="A165" s="286"/>
      <c r="B165" s="284"/>
      <c r="C165" s="252"/>
      <c r="D165" s="253"/>
      <c r="E165" s="203"/>
      <c r="F165" s="203"/>
      <c r="G165" s="287"/>
      <c r="H165" s="215"/>
      <c r="I165" s="215"/>
      <c r="J165" s="217"/>
      <c r="K165" s="144"/>
      <c r="L165" s="159"/>
      <c r="M165" s="219"/>
      <c r="N165" s="170"/>
    </row>
    <row r="166" spans="1:14" ht="24.75" customHeight="1">
      <c r="A166" s="286"/>
      <c r="B166" s="284"/>
      <c r="C166" s="210" t="s">
        <v>77</v>
      </c>
      <c r="D166" s="211"/>
      <c r="E166" s="231">
        <v>750</v>
      </c>
      <c r="F166" s="231">
        <v>75075</v>
      </c>
      <c r="G166" s="60">
        <v>4210</v>
      </c>
      <c r="H166" s="45">
        <v>542</v>
      </c>
      <c r="I166" s="74"/>
      <c r="J166" s="49">
        <v>542</v>
      </c>
      <c r="K166" s="147">
        <v>0</v>
      </c>
      <c r="L166" s="164">
        <f t="shared" ref="L166:L178" si="8">K166/J166</f>
        <v>0</v>
      </c>
      <c r="M166" s="62"/>
      <c r="N166" s="196" t="s">
        <v>120</v>
      </c>
    </row>
    <row r="167" spans="1:14" ht="17.25" customHeight="1">
      <c r="A167" s="286"/>
      <c r="B167" s="285"/>
      <c r="C167" s="212"/>
      <c r="D167" s="213"/>
      <c r="E167" s="232"/>
      <c r="F167" s="232"/>
      <c r="G167" s="60">
        <v>4300</v>
      </c>
      <c r="H167" s="45">
        <v>591</v>
      </c>
      <c r="I167" s="74"/>
      <c r="J167" s="49">
        <v>591</v>
      </c>
      <c r="K167" s="147">
        <v>590.4</v>
      </c>
      <c r="L167" s="164">
        <f t="shared" si="8"/>
        <v>0.99898477157360399</v>
      </c>
      <c r="M167" s="62"/>
      <c r="N167" s="197"/>
    </row>
    <row r="168" spans="1:14" ht="14.25">
      <c r="A168" s="286"/>
      <c r="B168" s="38" t="s">
        <v>8</v>
      </c>
      <c r="C168" s="331">
        <f>SUM(H160:H167)</f>
        <v>22672.080000000002</v>
      </c>
      <c r="D168" s="353"/>
      <c r="E168" s="353"/>
      <c r="F168" s="353"/>
      <c r="G168" s="353"/>
      <c r="H168" s="354"/>
      <c r="I168" s="85">
        <f>SUM(I160:I167)</f>
        <v>21539.08</v>
      </c>
      <c r="J168" s="13">
        <f>SUM(J160:J167)</f>
        <v>22673</v>
      </c>
      <c r="K168" s="140">
        <f>SUM(K160:K167)</f>
        <v>1758.9</v>
      </c>
      <c r="L168" s="157">
        <f t="shared" si="8"/>
        <v>7.7576853526220624E-2</v>
      </c>
      <c r="M168" s="62">
        <v>22672.080000000002</v>
      </c>
      <c r="N168" s="170"/>
    </row>
    <row r="169" spans="1:14" ht="35.25" customHeight="1">
      <c r="A169" s="286">
        <v>27</v>
      </c>
      <c r="B169" s="283" t="s">
        <v>33</v>
      </c>
      <c r="C169" s="206" t="s">
        <v>104</v>
      </c>
      <c r="D169" s="207"/>
      <c r="E169" s="87">
        <v>926</v>
      </c>
      <c r="F169" s="87">
        <v>92695</v>
      </c>
      <c r="G169" s="87">
        <v>6050</v>
      </c>
      <c r="H169" s="74">
        <v>14000</v>
      </c>
      <c r="I169" s="68">
        <v>14000</v>
      </c>
      <c r="J169" s="86">
        <v>14000</v>
      </c>
      <c r="K169" s="141">
        <v>0</v>
      </c>
      <c r="L169" s="155">
        <f t="shared" si="8"/>
        <v>0</v>
      </c>
      <c r="M169" s="218"/>
      <c r="N169" s="196" t="s">
        <v>149</v>
      </c>
    </row>
    <row r="170" spans="1:14" ht="21" customHeight="1">
      <c r="A170" s="286"/>
      <c r="B170" s="284"/>
      <c r="C170" s="201" t="s">
        <v>103</v>
      </c>
      <c r="D170" s="202"/>
      <c r="E170" s="103">
        <v>926</v>
      </c>
      <c r="F170" s="103">
        <v>92695</v>
      </c>
      <c r="G170" s="103">
        <v>4300</v>
      </c>
      <c r="H170" s="56">
        <v>452.98</v>
      </c>
      <c r="I170" s="113"/>
      <c r="J170" s="24">
        <v>453</v>
      </c>
      <c r="K170" s="56">
        <v>0</v>
      </c>
      <c r="L170" s="167">
        <f t="shared" si="8"/>
        <v>0</v>
      </c>
      <c r="M170" s="219"/>
      <c r="N170" s="197"/>
    </row>
    <row r="171" spans="1:14" ht="39.75" customHeight="1">
      <c r="A171" s="286"/>
      <c r="B171" s="284"/>
      <c r="C171" s="235" t="s">
        <v>107</v>
      </c>
      <c r="D171" s="236"/>
      <c r="E171" s="87">
        <v>750</v>
      </c>
      <c r="F171" s="87">
        <v>75075</v>
      </c>
      <c r="G171" s="87">
        <v>4210</v>
      </c>
      <c r="H171" s="74">
        <v>500</v>
      </c>
      <c r="I171" s="133"/>
      <c r="J171" s="86">
        <v>500</v>
      </c>
      <c r="K171" s="141">
        <v>499.99</v>
      </c>
      <c r="L171" s="155">
        <f t="shared" si="8"/>
        <v>0.99997999999999998</v>
      </c>
      <c r="M171" s="219"/>
      <c r="N171" s="185" t="s">
        <v>120</v>
      </c>
    </row>
    <row r="172" spans="1:14" ht="14.25">
      <c r="A172" s="286"/>
      <c r="B172" s="38" t="s">
        <v>8</v>
      </c>
      <c r="C172" s="276">
        <f>SUM(H169:H171)</f>
        <v>14952.98</v>
      </c>
      <c r="D172" s="277"/>
      <c r="E172" s="277"/>
      <c r="F172" s="277"/>
      <c r="G172" s="277"/>
      <c r="H172" s="278"/>
      <c r="I172" s="85">
        <f>SUM(I169:I171)</f>
        <v>14000</v>
      </c>
      <c r="J172" s="13">
        <f>SUM(J169:J171)</f>
        <v>14953</v>
      </c>
      <c r="K172" s="140">
        <f>SUM(K169:K171)</f>
        <v>499.99</v>
      </c>
      <c r="L172" s="157">
        <f t="shared" si="8"/>
        <v>3.3437437303551129E-2</v>
      </c>
      <c r="M172" s="62">
        <v>14952.98</v>
      </c>
      <c r="N172" s="174"/>
    </row>
    <row r="173" spans="1:14" ht="75.75" customHeight="1">
      <c r="A173" s="286">
        <v>28</v>
      </c>
      <c r="B173" s="283" t="s">
        <v>34</v>
      </c>
      <c r="C173" s="206" t="s">
        <v>40</v>
      </c>
      <c r="D173" s="355"/>
      <c r="E173" s="87">
        <v>900</v>
      </c>
      <c r="F173" s="87">
        <v>90015</v>
      </c>
      <c r="G173" s="87">
        <v>6050</v>
      </c>
      <c r="H173" s="74">
        <v>10000</v>
      </c>
      <c r="I173" s="74">
        <v>10000</v>
      </c>
      <c r="J173" s="86">
        <v>10000</v>
      </c>
      <c r="K173" s="143">
        <v>9785</v>
      </c>
      <c r="L173" s="158">
        <f t="shared" si="8"/>
        <v>0.97850000000000004</v>
      </c>
      <c r="M173" s="66"/>
      <c r="N173" s="182" t="s">
        <v>132</v>
      </c>
    </row>
    <row r="174" spans="1:14" ht="47.25" customHeight="1">
      <c r="A174" s="286"/>
      <c r="B174" s="284"/>
      <c r="C174" s="201" t="s">
        <v>41</v>
      </c>
      <c r="D174" s="202"/>
      <c r="E174" s="87">
        <v>900</v>
      </c>
      <c r="F174" s="87">
        <v>90015</v>
      </c>
      <c r="G174" s="87">
        <v>6050</v>
      </c>
      <c r="H174" s="74">
        <v>6700</v>
      </c>
      <c r="I174" s="74">
        <v>6700</v>
      </c>
      <c r="J174" s="86">
        <v>6700</v>
      </c>
      <c r="K174" s="143">
        <v>0</v>
      </c>
      <c r="L174" s="158">
        <f t="shared" si="8"/>
        <v>0</v>
      </c>
      <c r="M174" s="66"/>
      <c r="N174" s="187" t="s">
        <v>133</v>
      </c>
    </row>
    <row r="175" spans="1:14" ht="50.25" customHeight="1">
      <c r="A175" s="286"/>
      <c r="B175" s="284"/>
      <c r="C175" s="201" t="s">
        <v>106</v>
      </c>
      <c r="D175" s="202"/>
      <c r="E175" s="87">
        <v>600</v>
      </c>
      <c r="F175" s="87">
        <v>60016</v>
      </c>
      <c r="G175" s="23">
        <v>6050</v>
      </c>
      <c r="H175" s="74">
        <v>20109.099999999999</v>
      </c>
      <c r="I175" s="74">
        <v>20109.099999999999</v>
      </c>
      <c r="J175" s="86">
        <v>20110</v>
      </c>
      <c r="K175" s="143">
        <v>0</v>
      </c>
      <c r="L175" s="158">
        <f t="shared" si="8"/>
        <v>0</v>
      </c>
      <c r="M175" s="66"/>
      <c r="N175" s="188" t="s">
        <v>135</v>
      </c>
    </row>
    <row r="176" spans="1:14" ht="45.75" customHeight="1">
      <c r="A176" s="286"/>
      <c r="B176" s="285"/>
      <c r="C176" s="201" t="s">
        <v>110</v>
      </c>
      <c r="D176" s="202"/>
      <c r="E176" s="120">
        <v>900</v>
      </c>
      <c r="F176" s="120">
        <v>90015</v>
      </c>
      <c r="G176" s="23">
        <v>6050</v>
      </c>
      <c r="H176" s="118">
        <v>7300</v>
      </c>
      <c r="I176" s="118">
        <v>7300</v>
      </c>
      <c r="J176" s="119">
        <v>7300</v>
      </c>
      <c r="K176" s="143">
        <v>0</v>
      </c>
      <c r="L176" s="158">
        <f t="shared" si="8"/>
        <v>0</v>
      </c>
      <c r="M176" s="117"/>
      <c r="N176" s="187" t="s">
        <v>134</v>
      </c>
    </row>
    <row r="177" spans="1:16" ht="14.25">
      <c r="A177" s="286"/>
      <c r="B177" s="38" t="s">
        <v>8</v>
      </c>
      <c r="C177" s="271">
        <f>SUM(H173:H176)</f>
        <v>44109.1</v>
      </c>
      <c r="D177" s="272"/>
      <c r="E177" s="272"/>
      <c r="F177" s="272"/>
      <c r="G177" s="272"/>
      <c r="H177" s="273"/>
      <c r="I177" s="62">
        <f>SUM(I173:I176)</f>
        <v>44109.1</v>
      </c>
      <c r="J177" s="13">
        <f>SUM(J173:J176)</f>
        <v>44110</v>
      </c>
      <c r="K177" s="140">
        <f>SUM(K173:K176)</f>
        <v>9785</v>
      </c>
      <c r="L177" s="157">
        <f t="shared" si="8"/>
        <v>0.22183178417592384</v>
      </c>
      <c r="M177" s="62">
        <v>44109.1</v>
      </c>
      <c r="N177" s="181"/>
    </row>
    <row r="178" spans="1:16" ht="14.25">
      <c r="A178" s="351" t="s">
        <v>37</v>
      </c>
      <c r="B178" s="351"/>
      <c r="C178" s="351"/>
      <c r="D178" s="351"/>
      <c r="E178" s="351"/>
      <c r="F178" s="351"/>
      <c r="G178" s="351"/>
      <c r="H178" s="62">
        <f>SUM(C14,C22,C26,C30,C34,C41,C45,C51,C58,C64,C68,C70,C77,C89,C93,C106,C110,C114,E120,C126,C131,C139,C147,C151,C159,C168,C172,C177)</f>
        <v>693614.3899999999</v>
      </c>
      <c r="I178" s="62">
        <f>SUM(I177,I172,I168,I159,I151,I147,I139,I131,I126,I120,I114,I110,I106,I93,I89,I77,I70,I68,I64,I58,I51,I45,I41,I34,I30,I26,I22,I14)</f>
        <v>554480.00999999989</v>
      </c>
      <c r="J178" s="13">
        <f>SUM(J177,J172,J168,J159,J151,J147,J139,J131,J126,J120,J114,J110,J106,J93,J89,J77,J70,J68,J64,J58,J51,J45,J41,J34,J30,J26,J22,J14)</f>
        <v>693625</v>
      </c>
      <c r="K178" s="140">
        <f>SUM(K177,K172,K168,K159,K151,K147,K139,K131,K126,K120,K114,K110,K106,K93,K89,K77,K70,K68,K64,K58,K51,K45,K41,K34,K30,K26,K22,K14)</f>
        <v>138957.41</v>
      </c>
      <c r="L178" s="157">
        <f t="shared" si="8"/>
        <v>0.20033506577761759</v>
      </c>
      <c r="M178" s="62">
        <f>SUM(M9:M177)</f>
        <v>693615.60999999987</v>
      </c>
      <c r="N178" s="186"/>
      <c r="O178" s="2"/>
      <c r="P178" s="2"/>
    </row>
    <row r="180" spans="1:16">
      <c r="B180" s="39"/>
      <c r="E180" s="105"/>
      <c r="F180" s="105"/>
      <c r="G180" s="106"/>
      <c r="H180" s="107"/>
      <c r="I180" s="108"/>
      <c r="J180" s="109"/>
      <c r="K180" s="151"/>
      <c r="L180" s="165"/>
      <c r="M180" s="110"/>
    </row>
    <row r="182" spans="1:16">
      <c r="H182" s="111"/>
    </row>
    <row r="183" spans="1:16">
      <c r="C183" s="111"/>
      <c r="D183" s="111"/>
      <c r="E183" s="111"/>
      <c r="H183" s="111"/>
      <c r="I183"/>
    </row>
    <row r="184" spans="1:16">
      <c r="C184" s="111"/>
      <c r="D184" s="111"/>
      <c r="E184" s="111"/>
      <c r="I184" s="111"/>
    </row>
    <row r="185" spans="1:16">
      <c r="C185" s="115"/>
      <c r="D185"/>
      <c r="E185" s="111"/>
    </row>
    <row r="186" spans="1:16">
      <c r="H186" s="111"/>
    </row>
    <row r="188" spans="1:16">
      <c r="H188" s="111"/>
      <c r="I188"/>
    </row>
    <row r="189" spans="1:16">
      <c r="H189" s="111"/>
      <c r="I189"/>
    </row>
    <row r="190" spans="1:16">
      <c r="H190" s="111"/>
      <c r="I190"/>
    </row>
    <row r="191" spans="1:16">
      <c r="H191" s="111"/>
      <c r="I191"/>
    </row>
    <row r="192" spans="1:16">
      <c r="H192" s="111"/>
      <c r="I192" s="111"/>
    </row>
    <row r="193" spans="2:9">
      <c r="H193" s="111"/>
      <c r="I193" s="111"/>
    </row>
    <row r="194" spans="2:9">
      <c r="D194" s="116"/>
    </row>
    <row r="195" spans="2:9">
      <c r="B195" s="111"/>
      <c r="C195" s="111"/>
      <c r="D195" s="111"/>
    </row>
    <row r="196" spans="2:9">
      <c r="B196" s="111"/>
      <c r="C196" s="111"/>
      <c r="D196" s="111"/>
    </row>
    <row r="197" spans="2:9">
      <c r="B197" s="115"/>
      <c r="C197"/>
      <c r="D197" s="111"/>
    </row>
    <row r="204" spans="2:9">
      <c r="F204" s="22"/>
      <c r="G204" s="22"/>
    </row>
  </sheetData>
  <mergeCells count="355">
    <mergeCell ref="J3:N6"/>
    <mergeCell ref="B5:F5"/>
    <mergeCell ref="N104:N105"/>
    <mergeCell ref="N112:N113"/>
    <mergeCell ref="N118:N119"/>
    <mergeCell ref="N124:N125"/>
    <mergeCell ref="N137:N138"/>
    <mergeCell ref="N149:N150"/>
    <mergeCell ref="N166:N167"/>
    <mergeCell ref="N39:N40"/>
    <mergeCell ref="N46:N49"/>
    <mergeCell ref="N52:N54"/>
    <mergeCell ref="N78:N85"/>
    <mergeCell ref="N91:N92"/>
    <mergeCell ref="N94:N95"/>
    <mergeCell ref="N121:N122"/>
    <mergeCell ref="N160:N163"/>
    <mergeCell ref="N127:N130"/>
    <mergeCell ref="N140:N142"/>
    <mergeCell ref="N145:N146"/>
    <mergeCell ref="N15:N19"/>
    <mergeCell ref="N20:N21"/>
    <mergeCell ref="N32:N33"/>
    <mergeCell ref="N56:N57"/>
    <mergeCell ref="N62:N63"/>
    <mergeCell ref="N66:N67"/>
    <mergeCell ref="N75:N76"/>
    <mergeCell ref="N87:N88"/>
    <mergeCell ref="N35:N37"/>
    <mergeCell ref="N23:N24"/>
    <mergeCell ref="K140:K142"/>
    <mergeCell ref="L140:L142"/>
    <mergeCell ref="K160:K163"/>
    <mergeCell ref="L160:L163"/>
    <mergeCell ref="K35:K37"/>
    <mergeCell ref="L35:L37"/>
    <mergeCell ref="K39:K40"/>
    <mergeCell ref="L39:L40"/>
    <mergeCell ref="K23:K24"/>
    <mergeCell ref="L23:L24"/>
    <mergeCell ref="K52:K54"/>
    <mergeCell ref="L52:L54"/>
    <mergeCell ref="K127:K130"/>
    <mergeCell ref="L127:L130"/>
    <mergeCell ref="K78:K85"/>
    <mergeCell ref="L78:L85"/>
    <mergeCell ref="K94:K95"/>
    <mergeCell ref="L94:L95"/>
    <mergeCell ref="K121:K122"/>
    <mergeCell ref="L121:L122"/>
    <mergeCell ref="B140:B146"/>
    <mergeCell ref="C145:D146"/>
    <mergeCell ref="M23:M24"/>
    <mergeCell ref="I132:I133"/>
    <mergeCell ref="J132:J133"/>
    <mergeCell ref="I23:I24"/>
    <mergeCell ref="J23:J24"/>
    <mergeCell ref="J35:J37"/>
    <mergeCell ref="M35:M40"/>
    <mergeCell ref="M59:M63"/>
    <mergeCell ref="C64:H64"/>
    <mergeCell ref="J78:J85"/>
    <mergeCell ref="M78:M88"/>
    <mergeCell ref="M107:M109"/>
    <mergeCell ref="I94:I101"/>
    <mergeCell ref="I140:I142"/>
    <mergeCell ref="J140:J142"/>
    <mergeCell ref="M140:M142"/>
    <mergeCell ref="M115:M119"/>
    <mergeCell ref="F75:F76"/>
    <mergeCell ref="M132:M138"/>
    <mergeCell ref="I137:I138"/>
    <mergeCell ref="I127:I130"/>
    <mergeCell ref="M42:M44"/>
    <mergeCell ref="M160:M165"/>
    <mergeCell ref="J164:J165"/>
    <mergeCell ref="C175:D175"/>
    <mergeCell ref="C174:D174"/>
    <mergeCell ref="M169:M171"/>
    <mergeCell ref="C171:D171"/>
    <mergeCell ref="J160:J163"/>
    <mergeCell ref="E166:E167"/>
    <mergeCell ref="M148:M150"/>
    <mergeCell ref="C151:H151"/>
    <mergeCell ref="C156:D156"/>
    <mergeCell ref="C172:H172"/>
    <mergeCell ref="C149:D150"/>
    <mergeCell ref="C169:D169"/>
    <mergeCell ref="A152:A158"/>
    <mergeCell ref="C170:D170"/>
    <mergeCell ref="C176:D176"/>
    <mergeCell ref="C155:D155"/>
    <mergeCell ref="C157:D157"/>
    <mergeCell ref="C158:D158"/>
    <mergeCell ref="C159:H159"/>
    <mergeCell ref="B152:B158"/>
    <mergeCell ref="C152:D152"/>
    <mergeCell ref="C153:D153"/>
    <mergeCell ref="C154:D154"/>
    <mergeCell ref="A178:G178"/>
    <mergeCell ref="I164:I165"/>
    <mergeCell ref="G160:G163"/>
    <mergeCell ref="H160:H163"/>
    <mergeCell ref="I160:I163"/>
    <mergeCell ref="A160:A168"/>
    <mergeCell ref="B160:B167"/>
    <mergeCell ref="F166:F167"/>
    <mergeCell ref="C168:H168"/>
    <mergeCell ref="C160:D163"/>
    <mergeCell ref="E160:E163"/>
    <mergeCell ref="F160:F163"/>
    <mergeCell ref="C164:D165"/>
    <mergeCell ref="E164:E165"/>
    <mergeCell ref="F164:F165"/>
    <mergeCell ref="G164:G165"/>
    <mergeCell ref="H164:H165"/>
    <mergeCell ref="C166:D167"/>
    <mergeCell ref="B173:B176"/>
    <mergeCell ref="A173:A177"/>
    <mergeCell ref="C173:D173"/>
    <mergeCell ref="C177:H177"/>
    <mergeCell ref="A169:A172"/>
    <mergeCell ref="B169:B171"/>
    <mergeCell ref="A132:A139"/>
    <mergeCell ref="B132:B138"/>
    <mergeCell ref="C132:D133"/>
    <mergeCell ref="E132:E133"/>
    <mergeCell ref="A148:A151"/>
    <mergeCell ref="B148:B150"/>
    <mergeCell ref="C148:D148"/>
    <mergeCell ref="A140:A147"/>
    <mergeCell ref="C140:D142"/>
    <mergeCell ref="E140:E142"/>
    <mergeCell ref="C137:D138"/>
    <mergeCell ref="C136:D136"/>
    <mergeCell ref="C139:H139"/>
    <mergeCell ref="C147:H147"/>
    <mergeCell ref="C135:D135"/>
    <mergeCell ref="C134:D134"/>
    <mergeCell ref="G140:G142"/>
    <mergeCell ref="H140:H142"/>
    <mergeCell ref="F132:F133"/>
    <mergeCell ref="G132:G133"/>
    <mergeCell ref="H132:H133"/>
    <mergeCell ref="C143:D143"/>
    <mergeCell ref="F140:F142"/>
    <mergeCell ref="C144:D144"/>
    <mergeCell ref="A115:A120"/>
    <mergeCell ref="B115:B119"/>
    <mergeCell ref="C115:D115"/>
    <mergeCell ref="B121:B125"/>
    <mergeCell ref="C124:D125"/>
    <mergeCell ref="C127:D130"/>
    <mergeCell ref="E127:E130"/>
    <mergeCell ref="F127:F130"/>
    <mergeCell ref="G127:G130"/>
    <mergeCell ref="C126:H126"/>
    <mergeCell ref="A121:A126"/>
    <mergeCell ref="A127:A131"/>
    <mergeCell ref="B127:B130"/>
    <mergeCell ref="C131:H131"/>
    <mergeCell ref="C118:D119"/>
    <mergeCell ref="E118:E119"/>
    <mergeCell ref="F118:F119"/>
    <mergeCell ref="E120:H120"/>
    <mergeCell ref="H127:H130"/>
    <mergeCell ref="A94:A106"/>
    <mergeCell ref="B94:B105"/>
    <mergeCell ref="C94:D101"/>
    <mergeCell ref="E94:E101"/>
    <mergeCell ref="F94:F101"/>
    <mergeCell ref="G94:G101"/>
    <mergeCell ref="H94:H101"/>
    <mergeCell ref="C106:H106"/>
    <mergeCell ref="B111:B113"/>
    <mergeCell ref="C111:D111"/>
    <mergeCell ref="C112:D113"/>
    <mergeCell ref="E112:E113"/>
    <mergeCell ref="F112:F113"/>
    <mergeCell ref="A107:A110"/>
    <mergeCell ref="B107:B109"/>
    <mergeCell ref="C107:D107"/>
    <mergeCell ref="C110:H110"/>
    <mergeCell ref="A111:A114"/>
    <mergeCell ref="C104:D105"/>
    <mergeCell ref="C114:H114"/>
    <mergeCell ref="C108:D109"/>
    <mergeCell ref="E108:E109"/>
    <mergeCell ref="F108:F109"/>
    <mergeCell ref="A78:A89"/>
    <mergeCell ref="B78:B88"/>
    <mergeCell ref="C78:D85"/>
    <mergeCell ref="E78:E85"/>
    <mergeCell ref="F78:F85"/>
    <mergeCell ref="G78:G85"/>
    <mergeCell ref="H78:H85"/>
    <mergeCell ref="A90:A93"/>
    <mergeCell ref="I78:I85"/>
    <mergeCell ref="C89:H89"/>
    <mergeCell ref="C87:D88"/>
    <mergeCell ref="E87:E88"/>
    <mergeCell ref="F87:F88"/>
    <mergeCell ref="I87:I88"/>
    <mergeCell ref="B90:B92"/>
    <mergeCell ref="C90:D90"/>
    <mergeCell ref="C91:D92"/>
    <mergeCell ref="E91:E92"/>
    <mergeCell ref="F91:F92"/>
    <mergeCell ref="C93:H93"/>
    <mergeCell ref="C86:D86"/>
    <mergeCell ref="A59:A64"/>
    <mergeCell ref="B59:B63"/>
    <mergeCell ref="C71:D71"/>
    <mergeCell ref="C72:D72"/>
    <mergeCell ref="C73:D73"/>
    <mergeCell ref="A65:A68"/>
    <mergeCell ref="B65:B67"/>
    <mergeCell ref="C65:D65"/>
    <mergeCell ref="M65:M67"/>
    <mergeCell ref="C66:D67"/>
    <mergeCell ref="E66:E67"/>
    <mergeCell ref="F66:F67"/>
    <mergeCell ref="C68:H68"/>
    <mergeCell ref="M71:M76"/>
    <mergeCell ref="C74:D74"/>
    <mergeCell ref="A69:A70"/>
    <mergeCell ref="C69:D69"/>
    <mergeCell ref="C70:H70"/>
    <mergeCell ref="A71:A77"/>
    <mergeCell ref="B71:B76"/>
    <mergeCell ref="C77:H77"/>
    <mergeCell ref="C61:D61"/>
    <mergeCell ref="C60:D60"/>
    <mergeCell ref="E75:E76"/>
    <mergeCell ref="A52:A58"/>
    <mergeCell ref="B52:B57"/>
    <mergeCell ref="C52:D54"/>
    <mergeCell ref="E52:E54"/>
    <mergeCell ref="F52:F54"/>
    <mergeCell ref="G52:G54"/>
    <mergeCell ref="H52:H54"/>
    <mergeCell ref="C58:H58"/>
    <mergeCell ref="A46:A51"/>
    <mergeCell ref="B46:B50"/>
    <mergeCell ref="G46:G50"/>
    <mergeCell ref="H46:H50"/>
    <mergeCell ref="E46:E50"/>
    <mergeCell ref="F46:F50"/>
    <mergeCell ref="C46:D50"/>
    <mergeCell ref="C51:H51"/>
    <mergeCell ref="A42:A45"/>
    <mergeCell ref="B42:B44"/>
    <mergeCell ref="I35:I37"/>
    <mergeCell ref="A35:A41"/>
    <mergeCell ref="B35:B40"/>
    <mergeCell ref="C35:D37"/>
    <mergeCell ref="E35:E37"/>
    <mergeCell ref="F35:F37"/>
    <mergeCell ref="G35:G37"/>
    <mergeCell ref="H35:H37"/>
    <mergeCell ref="I39:I40"/>
    <mergeCell ref="C45:H45"/>
    <mergeCell ref="C41:H41"/>
    <mergeCell ref="C42:D42"/>
    <mergeCell ref="C43:D43"/>
    <mergeCell ref="C44:D44"/>
    <mergeCell ref="C38:D38"/>
    <mergeCell ref="C39:D40"/>
    <mergeCell ref="E39:E40"/>
    <mergeCell ref="F39:F40"/>
    <mergeCell ref="G39:G40"/>
    <mergeCell ref="H39:H40"/>
    <mergeCell ref="A23:A26"/>
    <mergeCell ref="B23:B25"/>
    <mergeCell ref="C26:H26"/>
    <mergeCell ref="A31:A34"/>
    <mergeCell ref="C31:D31"/>
    <mergeCell ref="A27:A30"/>
    <mergeCell ref="B27:B29"/>
    <mergeCell ref="C27:D27"/>
    <mergeCell ref="C29:D29"/>
    <mergeCell ref="C34:H34"/>
    <mergeCell ref="C23:D24"/>
    <mergeCell ref="E23:E24"/>
    <mergeCell ref="F23:F24"/>
    <mergeCell ref="G23:G24"/>
    <mergeCell ref="H23:H24"/>
    <mergeCell ref="C30:H30"/>
    <mergeCell ref="C32:D33"/>
    <mergeCell ref="B31:B33"/>
    <mergeCell ref="H1:I1"/>
    <mergeCell ref="C8:D8"/>
    <mergeCell ref="I12:I13"/>
    <mergeCell ref="A15:A22"/>
    <mergeCell ref="B15:B21"/>
    <mergeCell ref="C15:D19"/>
    <mergeCell ref="E15:E19"/>
    <mergeCell ref="F15:F19"/>
    <mergeCell ref="G15:G19"/>
    <mergeCell ref="C22:H22"/>
    <mergeCell ref="A9:A14"/>
    <mergeCell ref="B9:B13"/>
    <mergeCell ref="C9:D9"/>
    <mergeCell ref="H15:H19"/>
    <mergeCell ref="C20:D21"/>
    <mergeCell ref="E20:E21"/>
    <mergeCell ref="F20:F21"/>
    <mergeCell ref="M9:M13"/>
    <mergeCell ref="C11:D11"/>
    <mergeCell ref="C12:D13"/>
    <mergeCell ref="C14:H14"/>
    <mergeCell ref="I15:I19"/>
    <mergeCell ref="J15:J19"/>
    <mergeCell ref="M15:M21"/>
    <mergeCell ref="I20:I21"/>
    <mergeCell ref="C10:D10"/>
    <mergeCell ref="K15:K19"/>
    <mergeCell ref="L15:L19"/>
    <mergeCell ref="J94:J101"/>
    <mergeCell ref="M94:M103"/>
    <mergeCell ref="K46:K49"/>
    <mergeCell ref="L46:L49"/>
    <mergeCell ref="E137:E138"/>
    <mergeCell ref="F137:F138"/>
    <mergeCell ref="C62:D63"/>
    <mergeCell ref="E62:E63"/>
    <mergeCell ref="F62:F63"/>
    <mergeCell ref="C55:D55"/>
    <mergeCell ref="C56:D57"/>
    <mergeCell ref="E56:E57"/>
    <mergeCell ref="F56:F57"/>
    <mergeCell ref="N169:N170"/>
    <mergeCell ref="J39:J40"/>
    <mergeCell ref="C121:D122"/>
    <mergeCell ref="C123:D123"/>
    <mergeCell ref="E121:E122"/>
    <mergeCell ref="F121:F122"/>
    <mergeCell ref="G121:G122"/>
    <mergeCell ref="H121:H122"/>
    <mergeCell ref="I121:I122"/>
    <mergeCell ref="J121:J122"/>
    <mergeCell ref="C102:D102"/>
    <mergeCell ref="I103:I105"/>
    <mergeCell ref="C103:D103"/>
    <mergeCell ref="C75:D76"/>
    <mergeCell ref="I46:I50"/>
    <mergeCell ref="J46:J50"/>
    <mergeCell ref="M52:M57"/>
    <mergeCell ref="M46:M50"/>
    <mergeCell ref="I52:I54"/>
    <mergeCell ref="J52:J54"/>
    <mergeCell ref="C117:D117"/>
    <mergeCell ref="J127:J130"/>
    <mergeCell ref="M127:M130"/>
    <mergeCell ref="M121:M123"/>
  </mergeCells>
  <pageMargins left="0.23622047244094491" right="0.23622047244094491" top="0.55118110236220474" bottom="0.55118110236220474" header="0.31496062992125984" footer="0.31496062992125984"/>
  <pageSetup paperSize="9" scale="74" fitToHeight="0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:C6"/>
    </sheetView>
  </sheetViews>
  <sheetFormatPr defaultRowHeight="14.25"/>
  <sheetData>
    <row r="1" spans="1:3">
      <c r="A1" s="111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1" s="111"/>
      <c r="C1" s="111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2" spans="1:3">
      <c r="A2" s="111" t="e">
        <f>SUM(#REF!,#REF!,#REF!,#REF!,#REF!,#REF!,#REF!,#REF!,#REF!,#REF!,#REF!,#REF!,#REF!,#REF!,#REF!,#REF!,#REF!,#REF!,#REF!,#REF!,#REF!,#REF!,#REF!,#REF!,#REF!,#REF!,#REF!,#REF!,#REF!,#REF!,#REF!)</f>
        <v>#REF!</v>
      </c>
      <c r="B2" s="111"/>
      <c r="C2" s="111" t="e">
        <f>SUM(#REF!,#REF!,#REF!,#REF!,#REF!,#REF!,#REF!,#REF!,#REF!,#REF!,#REF!,#REF!,#REF!,#REF!,#REF!,#REF!,#REF!,#REF!,#REF!,#REF!,#REF!,#REF!,#REF!,#REF!,#REF!,#REF!,#REF!,#REF!,#REF!,#REF!,#REF!)</f>
        <v>#REF!</v>
      </c>
    </row>
    <row r="3" spans="1:3">
      <c r="A3" s="115" t="e">
        <f>SUM(A1:A2)</f>
        <v>#REF!</v>
      </c>
      <c r="C3" s="111" t="e">
        <f>SUM(C1:C2)</f>
        <v>#REF!</v>
      </c>
    </row>
    <row r="4" spans="1:3">
      <c r="A4" s="111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4" s="111"/>
      <c r="C4" s="111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5" spans="1:3">
      <c r="A5" s="111" t="e">
        <f>SUM(#REF!,#REF!,#REF!,#REF!,#REF!,#REF!,#REF!,#REF!,#REF!,#REF!,#REF!,#REF!,#REF!,#REF!,#REF!,#REF!,#REF!,#REF!,#REF!,#REF!,#REF!,#REF!,#REF!,#REF!,#REF!,#REF!,#REF!,#REF!,#REF!,#REF!,#REF!)</f>
        <v>#REF!</v>
      </c>
      <c r="B5" s="111"/>
      <c r="C5" s="111" t="e">
        <f>SUM(#REF!,#REF!,#REF!,#REF!,#REF!,#REF!,#REF!,#REF!,#REF!,#REF!,#REF!,#REF!,#REF!,#REF!,#REF!,#REF!,#REF!,#REF!,#REF!,#REF!,#REF!,#REF!,#REF!,#REF!,#REF!,#REF!,#REF!,#REF!,#REF!,#REF!,#REF!)</f>
        <v>#REF!</v>
      </c>
    </row>
    <row r="6" spans="1:3">
      <c r="A6" s="115" t="e">
        <f>SUM(A4:A5)</f>
        <v>#REF!</v>
      </c>
      <c r="C6" s="111" t="e">
        <f>SUM(C4:C5)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zest. wg. wniosków PION </vt:lpstr>
      <vt:lpstr>Arkusz2</vt:lpstr>
      <vt:lpstr>'zest. wg. wniosków PION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Iwona Skrajda</cp:lastModifiedBy>
  <cp:lastPrinted>2019-08-06T11:52:39Z</cp:lastPrinted>
  <dcterms:created xsi:type="dcterms:W3CDTF">2015-09-28T10:40:06Z</dcterms:created>
  <dcterms:modified xsi:type="dcterms:W3CDTF">2019-08-06T11:52:52Z</dcterms:modified>
</cp:coreProperties>
</file>