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20" windowWidth="19440" windowHeight="1228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E7" i="1" l="1"/>
  <c r="F7" i="1"/>
  <c r="F8" i="1"/>
  <c r="E8" i="1"/>
  <c r="F128" i="1"/>
  <c r="E128" i="1"/>
  <c r="G129" i="1"/>
  <c r="G188" i="1"/>
  <c r="G165" i="1"/>
  <c r="F164" i="1"/>
  <c r="E164" i="1"/>
  <c r="G140" i="1"/>
  <c r="G141" i="1"/>
  <c r="G142" i="1"/>
  <c r="G65" i="1"/>
  <c r="G66" i="1"/>
  <c r="G61" i="1"/>
  <c r="F60" i="1"/>
  <c r="E60" i="1"/>
  <c r="G164" i="1" l="1"/>
  <c r="G60" i="1"/>
  <c r="F48" i="1"/>
  <c r="E50" i="1" l="1"/>
  <c r="G83" i="1"/>
  <c r="F82" i="1"/>
  <c r="E82" i="1"/>
  <c r="G11" i="1"/>
  <c r="F10" i="1"/>
  <c r="E10" i="1"/>
  <c r="E162" i="1"/>
  <c r="F111" i="1"/>
  <c r="E111" i="1"/>
  <c r="G105" i="1"/>
  <c r="F104" i="1"/>
  <c r="E104" i="1"/>
  <c r="G103" i="1"/>
  <c r="F102" i="1"/>
  <c r="E102" i="1"/>
  <c r="G99" i="1"/>
  <c r="F98" i="1"/>
  <c r="E98" i="1"/>
  <c r="E48" i="1"/>
  <c r="F30" i="1"/>
  <c r="E30" i="1"/>
  <c r="G31" i="1"/>
  <c r="F22" i="1"/>
  <c r="E22" i="1"/>
  <c r="G23" i="1"/>
  <c r="G104" i="1" l="1"/>
  <c r="G10" i="1"/>
  <c r="G98" i="1"/>
  <c r="G102" i="1"/>
  <c r="G22" i="1"/>
  <c r="G195" i="1"/>
  <c r="G176" i="1" l="1"/>
  <c r="F175" i="1"/>
  <c r="E175" i="1"/>
  <c r="F194" i="1"/>
  <c r="E194" i="1"/>
  <c r="F135" i="1"/>
  <c r="E135" i="1"/>
  <c r="F78" i="1"/>
  <c r="F77" i="1" s="1"/>
  <c r="E78" i="1"/>
  <c r="F70" i="1"/>
  <c r="G36" i="1"/>
  <c r="G35" i="1"/>
  <c r="F34" i="1"/>
  <c r="E34" i="1"/>
  <c r="G34" i="1" l="1"/>
  <c r="F50" i="1" l="1"/>
  <c r="F67" i="1"/>
  <c r="F64" i="1" s="1"/>
  <c r="G134" i="1"/>
  <c r="F139" i="1"/>
  <c r="G71" i="1"/>
  <c r="G68" i="1"/>
  <c r="F24" i="1"/>
  <c r="F21" i="1" s="1"/>
  <c r="F19" i="1"/>
  <c r="E19" i="1"/>
  <c r="F16" i="1"/>
  <c r="E16" i="1"/>
  <c r="F14" i="1"/>
  <c r="E14" i="1"/>
  <c r="F12" i="1"/>
  <c r="E12" i="1"/>
  <c r="E116" i="1"/>
  <c r="F116" i="1"/>
  <c r="G117" i="1"/>
  <c r="G118" i="1"/>
  <c r="G119" i="1"/>
  <c r="E120" i="1"/>
  <c r="F120" i="1"/>
  <c r="G121" i="1"/>
  <c r="E122" i="1"/>
  <c r="F122" i="1"/>
  <c r="G123" i="1"/>
  <c r="E124" i="1"/>
  <c r="F124" i="1"/>
  <c r="G125" i="1"/>
  <c r="E126" i="1"/>
  <c r="F126" i="1"/>
  <c r="G127" i="1"/>
  <c r="G130" i="1"/>
  <c r="E131" i="1"/>
  <c r="F131" i="1"/>
  <c r="G132" i="1"/>
  <c r="E133" i="1"/>
  <c r="F133" i="1"/>
  <c r="E137" i="1"/>
  <c r="F137" i="1"/>
  <c r="G138" i="1"/>
  <c r="F171" i="1"/>
  <c r="E171" i="1"/>
  <c r="G153" i="1"/>
  <c r="G154" i="1"/>
  <c r="G157" i="1"/>
  <c r="G159" i="1"/>
  <c r="G161" i="1"/>
  <c r="G163" i="1"/>
  <c r="G167" i="1"/>
  <c r="G150" i="1"/>
  <c r="F166" i="1"/>
  <c r="F162" i="1"/>
  <c r="F160" i="1"/>
  <c r="F158" i="1"/>
  <c r="F156" i="1"/>
  <c r="E166" i="1"/>
  <c r="E160" i="1"/>
  <c r="E158" i="1"/>
  <c r="E156" i="1"/>
  <c r="F149" i="1"/>
  <c r="E149" i="1"/>
  <c r="F151" i="1"/>
  <c r="E151" i="1"/>
  <c r="F113" i="1"/>
  <c r="E113" i="1"/>
  <c r="E70" i="1"/>
  <c r="E67" i="1"/>
  <c r="E24" i="1"/>
  <c r="E21" i="1" s="1"/>
  <c r="G15" i="1"/>
  <c r="E155" i="1" l="1"/>
  <c r="F155" i="1"/>
  <c r="E9" i="1"/>
  <c r="E64" i="1"/>
  <c r="G64" i="1" s="1"/>
  <c r="F9" i="1"/>
  <c r="G14" i="1"/>
  <c r="G162" i="1"/>
  <c r="E115" i="1"/>
  <c r="G128" i="1"/>
  <c r="F115" i="1"/>
  <c r="G137" i="1"/>
  <c r="G133" i="1"/>
  <c r="G122" i="1"/>
  <c r="G126" i="1"/>
  <c r="G124" i="1"/>
  <c r="G120" i="1"/>
  <c r="G131" i="1"/>
  <c r="G116" i="1"/>
  <c r="G158" i="1"/>
  <c r="G149" i="1"/>
  <c r="G160" i="1"/>
  <c r="G156" i="1"/>
  <c r="G166" i="1"/>
  <c r="G115" i="1" l="1"/>
  <c r="G155" i="1"/>
  <c r="E29" i="1"/>
  <c r="F29" i="1"/>
  <c r="G32" i="1"/>
  <c r="E52" i="1"/>
  <c r="E201" i="1"/>
  <c r="F201" i="1"/>
  <c r="G203" i="1"/>
  <c r="E199" i="1"/>
  <c r="F187" i="1"/>
  <c r="E187" i="1"/>
  <c r="E189" i="1"/>
  <c r="E191" i="1"/>
  <c r="E196" i="1"/>
  <c r="F196" i="1"/>
  <c r="F191" i="1"/>
  <c r="F189" i="1"/>
  <c r="E183" i="1"/>
  <c r="F178" i="1"/>
  <c r="E173" i="1"/>
  <c r="F173" i="1"/>
  <c r="E169" i="1"/>
  <c r="F169" i="1"/>
  <c r="E178" i="1"/>
  <c r="E147" i="1"/>
  <c r="E145" i="1"/>
  <c r="E144" i="1" s="1"/>
  <c r="E109" i="1"/>
  <c r="G107" i="1"/>
  <c r="F106" i="1"/>
  <c r="E106" i="1"/>
  <c r="E96" i="1"/>
  <c r="E94" i="1"/>
  <c r="E92" i="1"/>
  <c r="E90" i="1"/>
  <c r="E88" i="1"/>
  <c r="E86" i="1"/>
  <c r="E75" i="1"/>
  <c r="E74" i="1" s="1"/>
  <c r="E62" i="1"/>
  <c r="E59" i="1" s="1"/>
  <c r="E57" i="1"/>
  <c r="E55" i="1"/>
  <c r="F52" i="1"/>
  <c r="E41" i="1"/>
  <c r="E37" i="1"/>
  <c r="E33" i="1" s="1"/>
  <c r="G187" i="1" l="1"/>
  <c r="E186" i="1"/>
  <c r="E143" i="1"/>
  <c r="E168" i="1"/>
  <c r="G29" i="1"/>
  <c r="G30" i="1"/>
  <c r="F186" i="1"/>
  <c r="E6" i="1"/>
  <c r="G106" i="1"/>
  <c r="F37" i="1"/>
  <c r="F33" i="1" s="1"/>
  <c r="F41" i="1"/>
  <c r="F55" i="1"/>
  <c r="F57" i="1"/>
  <c r="F62" i="1"/>
  <c r="F59" i="1" s="1"/>
  <c r="F75" i="1"/>
  <c r="F74" i="1" s="1"/>
  <c r="F86" i="1"/>
  <c r="F88" i="1"/>
  <c r="F90" i="1"/>
  <c r="F92" i="1"/>
  <c r="F94" i="1"/>
  <c r="F96" i="1"/>
  <c r="F100" i="1"/>
  <c r="F109" i="1"/>
  <c r="F145" i="1"/>
  <c r="F147" i="1"/>
  <c r="F199" i="1"/>
  <c r="F144" i="1" l="1"/>
  <c r="G144" i="1" s="1"/>
  <c r="F47" i="1"/>
  <c r="F81" i="1"/>
  <c r="F143" i="1"/>
  <c r="G143" i="1" s="1"/>
  <c r="F183" i="1"/>
  <c r="G101" i="1" l="1"/>
  <c r="E100" i="1"/>
  <c r="E81" i="1" s="1"/>
  <c r="G69" i="1"/>
  <c r="F45" i="1"/>
  <c r="F40" i="1" s="1"/>
  <c r="E45" i="1"/>
  <c r="E40" i="1" s="1"/>
  <c r="G43" i="1"/>
  <c r="G44" i="1"/>
  <c r="G46" i="1"/>
  <c r="G28" i="1"/>
  <c r="F27" i="1"/>
  <c r="G100" i="1" l="1"/>
  <c r="G67" i="1"/>
  <c r="G27" i="1"/>
  <c r="G8" i="1"/>
  <c r="G7" i="1" l="1"/>
  <c r="G85" i="1"/>
  <c r="G82" i="1"/>
  <c r="G84" i="1"/>
  <c r="G86" i="1"/>
  <c r="G87" i="1"/>
  <c r="G94" i="1"/>
  <c r="G95" i="1"/>
  <c r="G96" i="1"/>
  <c r="G97" i="1"/>
  <c r="G73" i="1"/>
  <c r="F6" i="1" l="1"/>
  <c r="G63" i="1"/>
  <c r="G62" i="1"/>
  <c r="G39" i="1"/>
  <c r="F18" i="1"/>
  <c r="G20" i="1"/>
  <c r="G19" i="1"/>
  <c r="E18" i="1"/>
  <c r="E77" i="1"/>
  <c r="G18" i="1" l="1"/>
  <c r="G79" i="1"/>
  <c r="G88" i="1"/>
  <c r="G89" i="1"/>
  <c r="G90" i="1"/>
  <c r="G91" i="1"/>
  <c r="G92" i="1"/>
  <c r="G93" i="1"/>
  <c r="G109" i="1"/>
  <c r="G110" i="1"/>
  <c r="G111" i="1"/>
  <c r="G112" i="1"/>
  <c r="G113" i="1"/>
  <c r="G114" i="1"/>
  <c r="G145" i="1"/>
  <c r="G146" i="1"/>
  <c r="G147" i="1"/>
  <c r="G148" i="1"/>
  <c r="G151" i="1"/>
  <c r="G152" i="1"/>
  <c r="G169" i="1"/>
  <c r="G170" i="1"/>
  <c r="G173" i="1"/>
  <c r="G174" i="1"/>
  <c r="G175" i="1"/>
  <c r="G177" i="1"/>
  <c r="G178" i="1"/>
  <c r="G179" i="1"/>
  <c r="G180" i="1"/>
  <c r="G182" i="1"/>
  <c r="G183" i="1"/>
  <c r="G184" i="1"/>
  <c r="G185" i="1"/>
  <c r="G189" i="1"/>
  <c r="G190" i="1"/>
  <c r="G191" i="1"/>
  <c r="G192" i="1"/>
  <c r="G194" i="1"/>
  <c r="G196" i="1"/>
  <c r="G197" i="1"/>
  <c r="G199" i="1"/>
  <c r="G200" i="1"/>
  <c r="G201" i="1"/>
  <c r="G202" i="1"/>
  <c r="G204" i="1"/>
  <c r="G77" i="1"/>
  <c r="G78" i="1"/>
  <c r="G75" i="1"/>
  <c r="G76" i="1"/>
  <c r="G70" i="1"/>
  <c r="G72" i="1"/>
  <c r="G57" i="1"/>
  <c r="G58" i="1"/>
  <c r="G55" i="1"/>
  <c r="G56" i="1"/>
  <c r="G48" i="1"/>
  <c r="G49" i="1"/>
  <c r="G50" i="1"/>
  <c r="G51" i="1"/>
  <c r="G52" i="1"/>
  <c r="G53" i="1"/>
  <c r="G54" i="1"/>
  <c r="E47" i="1"/>
  <c r="F168" i="1"/>
  <c r="G47" i="1" l="1"/>
  <c r="G168" i="1"/>
  <c r="G81" i="1"/>
  <c r="G13" i="1"/>
  <c r="G17" i="1"/>
  <c r="G24" i="1"/>
  <c r="G25" i="1"/>
  <c r="G26" i="1"/>
  <c r="G37" i="1"/>
  <c r="G38" i="1"/>
  <c r="G41" i="1"/>
  <c r="G42" i="1"/>
  <c r="F198" i="1"/>
  <c r="E198" i="1"/>
  <c r="E139" i="1"/>
  <c r="G139" i="1" s="1"/>
  <c r="F108" i="1"/>
  <c r="E108" i="1"/>
  <c r="G74" i="1" l="1"/>
  <c r="G59" i="1"/>
  <c r="G186" i="1"/>
  <c r="G108" i="1"/>
  <c r="G198" i="1"/>
  <c r="G16" i="1"/>
  <c r="G33" i="1"/>
  <c r="G40" i="1"/>
  <c r="G12" i="1"/>
  <c r="G21" i="1"/>
  <c r="G9" i="1" l="1"/>
  <c r="G45" i="1"/>
  <c r="G6" i="1"/>
</calcChain>
</file>

<file path=xl/sharedStrings.xml><?xml version="1.0" encoding="utf-8"?>
<sst xmlns="http://schemas.openxmlformats.org/spreadsheetml/2006/main" count="220" uniqueCount="122">
  <si>
    <t>Dział</t>
  </si>
  <si>
    <t>Rozdział</t>
  </si>
  <si>
    <t>Treść</t>
  </si>
  <si>
    <t>Plan po zmianach</t>
  </si>
  <si>
    <t>Wykonanie</t>
  </si>
  <si>
    <t>%</t>
  </si>
  <si>
    <t>Wydatki bieżące</t>
  </si>
  <si>
    <t>Wydatki majątkowe</t>
  </si>
  <si>
    <t xml:space="preserve">Wydatki bieżące </t>
  </si>
  <si>
    <t>Pozostała działalność w tym:</t>
  </si>
  <si>
    <t>Obsługa papierów wartościowych, kredytów i pożyczek jednostek samorządu terytorialnego w tym:</t>
  </si>
  <si>
    <t>Rezerwa celowa zarządzanie kryzysowe</t>
  </si>
  <si>
    <t>Rolnictwo i łowiectwo 
w tym:</t>
  </si>
  <si>
    <t>Izby rolnicze 
w tym:</t>
  </si>
  <si>
    <t>Transport i łączność 
w tym</t>
  </si>
  <si>
    <t>Drogi publiczne gminne
 w tym:</t>
  </si>
  <si>
    <t>Gospodarka mieszkaniowa 
w tym:</t>
  </si>
  <si>
    <t>Gospodarka gruntami i nieruchomościami 
w tym:</t>
  </si>
  <si>
    <t>Działalność usługowa
 w tym:</t>
  </si>
  <si>
    <t>Plany zagospodarowania przestrzennego 
w tym :</t>
  </si>
  <si>
    <t>Cmentarze 
w tym:</t>
  </si>
  <si>
    <t>Administracja publiczna 
w tym:</t>
  </si>
  <si>
    <t>Rady gmin 
w tym:</t>
  </si>
  <si>
    <t>Urzędy gmin 
w tym:</t>
  </si>
  <si>
    <t>Promocja jednostek samorządu terytorialnego 
w tym :</t>
  </si>
  <si>
    <t>Pozostała działalność 
w tym:</t>
  </si>
  <si>
    <t>Urzędy wojewódzkie 
w tym:</t>
  </si>
  <si>
    <t>Urzędy naczelnych organów władzy państwowej, kontroli i ochrony prawa oraz sądownictwa 
w tym:</t>
  </si>
  <si>
    <t>Bezpieczeństwo publiczne i ochrona przeciwpożarowa
 w tym:</t>
  </si>
  <si>
    <t>Obsługa długu publicznego
 w tym:</t>
  </si>
  <si>
    <t>Różne rozliczenia
 w tym:</t>
  </si>
  <si>
    <t>Oświata i wychowanie
 w tym:</t>
  </si>
  <si>
    <t>Oddziały przedszkolne w szkołach podstawowych
 w tym:</t>
  </si>
  <si>
    <t>Przedszkola 
w tym:</t>
  </si>
  <si>
    <t>Gimnazja 
w tym:</t>
  </si>
  <si>
    <t>Dowożenie uczniów do szkół 
w tym:</t>
  </si>
  <si>
    <t>Dokształcanie i doskonalenie nauczycieli
 w tym:</t>
  </si>
  <si>
    <t>Stołówki szkolne i przedszkolne  
w tym:</t>
  </si>
  <si>
    <t>Ochrona zdrowia 
w tym:</t>
  </si>
  <si>
    <t>Rezerwy ogólne i celowe 
w tym:</t>
  </si>
  <si>
    <t>Szkoły podstawowe
w tym:</t>
  </si>
  <si>
    <t>Zwalczanie narkomanii 
w tym:</t>
  </si>
  <si>
    <t>Przeciwdziałanie alkoholizmowi 
w tym:</t>
  </si>
  <si>
    <t>Pomoc społeczna 
w tym:</t>
  </si>
  <si>
    <t>Ośrodki wsparcia 
w tym:</t>
  </si>
  <si>
    <t>Zasiłki i pomoc w naturze oraz składki na ubezpieczenia emerytalne i rentowe 
w tym:</t>
  </si>
  <si>
    <t>Domy pomocy społecznej 
w tym:</t>
  </si>
  <si>
    <t>Dodatki mieszkaniowe 
w tym:</t>
  </si>
  <si>
    <t>Zasiłki stałe 
w tym:</t>
  </si>
  <si>
    <t>Ośrodki pomocy społecznej 
w tym:</t>
  </si>
  <si>
    <t>Usługi opiekuńcze i specjalistyczne usługi opiekuńcze 
w tym:</t>
  </si>
  <si>
    <t>Pozostałe zadania w zakresie polityki społecznej 
w tym:</t>
  </si>
  <si>
    <t>Edukacyjna opieka wychowawcza 
w tym:</t>
  </si>
  <si>
    <t>Świetlice szkolne  
w tym:</t>
  </si>
  <si>
    <t>Dokształcanie i doskonalenie nauczycieli 
w tym:</t>
  </si>
  <si>
    <t>Gospodarka komunalna i ochrona środowiska 
w tym:</t>
  </si>
  <si>
    <t>Gospodarka odpadami 
w tym:</t>
  </si>
  <si>
    <t>Oczyszczanie miast i wsi 
w tym:</t>
  </si>
  <si>
    <t>Schroniska dla zwierząt 
w tym:</t>
  </si>
  <si>
    <t>Oświetlenie ulic, placów i dróg 
w tym:</t>
  </si>
  <si>
    <t>Wpływy i wydatki związane z gromadzeniem środków z opłat produktowych 
w tym:</t>
  </si>
  <si>
    <t>Kultura i ochrona dziedzictwa narodowego
w tym:</t>
  </si>
  <si>
    <t>Biblioteki 
w tym:</t>
  </si>
  <si>
    <t>Ochrona zabytków i opieka nad zbytkami 
w tym:</t>
  </si>
  <si>
    <t>Kultura fizyczna 
w tym:</t>
  </si>
  <si>
    <t>Zadania w zakresie kultury fizycznej 
w tym:</t>
  </si>
  <si>
    <t>Domy i ośrodki kultury, świetlice i kluby 
w tym:</t>
  </si>
  <si>
    <t>010</t>
  </si>
  <si>
    <t>01030</t>
  </si>
  <si>
    <t>01095</t>
  </si>
  <si>
    <t xml:space="preserve">   Wydatki bieżące</t>
  </si>
  <si>
    <t xml:space="preserve">   Wydatki majątkowe</t>
  </si>
  <si>
    <t>WYDATKI OGÓŁEM:
w tym:</t>
  </si>
  <si>
    <t>Przetwórstwo przemysłowe</t>
  </si>
  <si>
    <t>150</t>
  </si>
  <si>
    <t>15011</t>
  </si>
  <si>
    <t>Rozwój przedsiębiorczości                                                       w tym:</t>
  </si>
  <si>
    <t>Rezerwy</t>
  </si>
  <si>
    <t>Pozostała działalność</t>
  </si>
  <si>
    <t xml:space="preserve"> </t>
  </si>
  <si>
    <t>Drogi wewnętrzne</t>
  </si>
  <si>
    <t>,</t>
  </si>
  <si>
    <t>630</t>
  </si>
  <si>
    <t>Składki na ubezpieczenia zdrowotne opłacane za osoby pobierające niektóre świadczenia z pomocy społecznej, niektóre świadczenia rodzinne oraz za osoby uczestniczące w zajęciach w centrum integracji społ. 
w tym:</t>
  </si>
  <si>
    <t>01042</t>
  </si>
  <si>
    <t>Wyłączenia z produkcji gruntów rolnych
 w tym :</t>
  </si>
  <si>
    <t>Pozostała działalność 
 w tym :</t>
  </si>
  <si>
    <t>Ochotnicze straże pożarne, 
 w tym:</t>
  </si>
  <si>
    <t>Pomoc w zakresie dożywiania,
w tym:</t>
  </si>
  <si>
    <t>Pomoc materialna dla uczniów o charakterze motywacyjnym 
w tym:</t>
  </si>
  <si>
    <t>Pomoc materialna dla uczniów o charakterze socjalnym
w tym:</t>
  </si>
  <si>
    <t>Świadczenia wychowawcze
w tym:</t>
  </si>
  <si>
    <t>Świadczenia rodzinne, świadczenie z fund. Alimentacyjnego oraz składki na ubezpieczenia emerytalne i rentowe z ubezpieczenia społecznego
w tym:</t>
  </si>
  <si>
    <t>Karta Dużej Rodziny
w tym:</t>
  </si>
  <si>
    <t>Wspieranie rodziny
w tym:</t>
  </si>
  <si>
    <t>Rodziny zastepcze
w tym:</t>
  </si>
  <si>
    <t>Rodzina</t>
  </si>
  <si>
    <t xml:space="preserve">
70005</t>
  </si>
  <si>
    <t>Wpływy i wydatki związane z gromadzeniem środków 
z opłat i kar za korzystanie ze środowiska 
w tym:</t>
  </si>
  <si>
    <t>Realizacja zadań wymagających stosowania specjalnej organizacji nauki i metod pracy dla dzieci i młodzieży 
w szkołach podstawowych, gimnazjach, liceach ogólnokształcących, liceach profilowanych i szkołach zawodowych oraz szkołach artystycznych, w tym:</t>
  </si>
  <si>
    <t>63095</t>
  </si>
  <si>
    <t>Pozostała działalność
w tym:</t>
  </si>
  <si>
    <t>Usuwanie skutków klęsk żywiołowych
w tym:</t>
  </si>
  <si>
    <t xml:space="preserve">      Wydatki bieżące </t>
  </si>
  <si>
    <t>Urzędy naczelnych organów władzy państwowej, kontroli i ochrony prawa 
w tym:</t>
  </si>
  <si>
    <t>Turystyka
 w tym:</t>
  </si>
  <si>
    <t>Drogi publiczne wojewódzkie
 w tym:</t>
  </si>
  <si>
    <t>Realizacja zadań wymagających stosowania specjalnej organizacji nauki i metod pracy dla dzieci w przedszkolach, oddziałach przedszkolnych w szkołach podstawowych i innych formach wychowania przedszkolnego</t>
  </si>
  <si>
    <t>Realizacja zadań wymagających stosowania specjalnej organizacji nauki i metod pracy dla dzieci i młodzieży 
w gimnazjach, liceach ogólnokształcących, klasach dotychczasowego gimnazjum prowadzonych w szkołach innego typu, w tym:</t>
  </si>
  <si>
    <t>Zapewnienie uczniom prawa do bezpłatnego dostępu do podręczników, materiałów edukacyjnych lub materiałów ćwiczeniowych, w tym:</t>
  </si>
  <si>
    <t>01010</t>
  </si>
  <si>
    <t>Infrastruktura wodociągowa i sanitacyjna wsi
 w tym :</t>
  </si>
  <si>
    <t xml:space="preserve">Wydatki majątkowe </t>
  </si>
  <si>
    <t>Wydatki bieżące 
(Odsetki od  pożyczek, kredytów i obligacji)</t>
  </si>
  <si>
    <t>Pozostała działalność 
w tym: wydatki bieżące</t>
  </si>
  <si>
    <t>Wybory do Parlamentu Europejskiego
w tym:</t>
  </si>
  <si>
    <t xml:space="preserve">    Wydatki bieżące</t>
  </si>
  <si>
    <t>Komendy wojewódzkie Państwowej Straży Pożarnej
w tym:</t>
  </si>
  <si>
    <t>Zarządzanie kryzysowe,
w tym:</t>
  </si>
  <si>
    <t>Składki na ubezpieczenia zdrowotne za osoby pobierające niektóre świadczenia rodzinne oraz zasiłki dla opiekunów
w tym:</t>
  </si>
  <si>
    <r>
      <t xml:space="preserve">Informacja o przebiegu wykonania budżetu Gminy Kwidzyn za I półrocze 2019 r.
</t>
    </r>
    <r>
      <rPr>
        <b/>
        <u/>
        <sz val="12"/>
        <color theme="1"/>
        <rFont val="Calibri"/>
        <family val="2"/>
        <charset val="238"/>
        <scheme val="minor"/>
      </rPr>
      <t>Wydatki budżetowe</t>
    </r>
  </si>
  <si>
    <t>Zał. Nr 2
do informacji Wójta Gminy Kwidzyn
o przebiegu wykonania budżetu
Gminy Kwidzyn za I półrocze 2019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</si>
</sst>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5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sz val="6"/>
      <color theme="1"/>
      <name val="Times New Roman"/>
      <family val="1"/>
      <charset val="238"/>
    </font>
    <font>
      <sz val="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Alignment="1">
      <alignment vertical="top"/>
    </xf>
    <xf numFmtId="0" fontId="1" fillId="0" borderId="6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8" fillId="0" borderId="5" xfId="0" applyFont="1" applyBorder="1"/>
    <xf numFmtId="0" fontId="1" fillId="0" borderId="11" xfId="0" applyFont="1" applyBorder="1" applyAlignment="1">
      <alignment vertical="center" wrapText="1"/>
    </xf>
    <xf numFmtId="0" fontId="8" fillId="0" borderId="0" xfId="0" applyFont="1" applyAlignment="1">
      <alignment vertical="top"/>
    </xf>
    <xf numFmtId="0" fontId="8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right" vertical="center" wrapText="1"/>
    </xf>
    <xf numFmtId="164" fontId="10" fillId="0" borderId="1" xfId="0" applyNumberFormat="1" applyFont="1" applyBorder="1" applyAlignment="1">
      <alignment horizontal="right" vertical="center" wrapText="1"/>
    </xf>
    <xf numFmtId="3" fontId="9" fillId="0" borderId="1" xfId="0" applyNumberFormat="1" applyFont="1" applyBorder="1" applyAlignment="1">
      <alignment horizontal="right" vertical="center" wrapText="1"/>
    </xf>
    <xf numFmtId="3" fontId="10" fillId="0" borderId="1" xfId="0" applyNumberFormat="1" applyFont="1" applyBorder="1" applyAlignment="1">
      <alignment horizontal="right" vertical="center" wrapText="1"/>
    </xf>
    <xf numFmtId="3" fontId="9" fillId="0" borderId="1" xfId="0" applyNumberFormat="1" applyFont="1" applyFill="1" applyBorder="1" applyAlignment="1">
      <alignment horizontal="right" vertical="center" wrapText="1"/>
    </xf>
    <xf numFmtId="3" fontId="9" fillId="2" borderId="1" xfId="0" applyNumberFormat="1" applyFont="1" applyFill="1" applyBorder="1" applyAlignment="1">
      <alignment horizontal="right" vertical="center" wrapText="1"/>
    </xf>
    <xf numFmtId="3" fontId="10" fillId="0" borderId="6" xfId="0" applyNumberFormat="1" applyFont="1" applyBorder="1" applyAlignment="1">
      <alignment horizontal="right" vertical="center" wrapText="1"/>
    </xf>
    <xf numFmtId="0" fontId="3" fillId="0" borderId="0" xfId="0" applyFont="1" applyAlignment="1">
      <alignment vertical="top" wrapText="1"/>
    </xf>
    <xf numFmtId="49" fontId="10" fillId="0" borderId="5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3" fontId="0" fillId="0" borderId="0" xfId="0" applyNumberFormat="1"/>
    <xf numFmtId="3" fontId="10" fillId="0" borderId="0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8" fillId="0" borderId="0" xfId="0" applyNumberFormat="1" applyFont="1"/>
    <xf numFmtId="0" fontId="1" fillId="0" borderId="6" xfId="0" applyFont="1" applyBorder="1" applyAlignment="1">
      <alignment vertical="center" wrapText="1"/>
    </xf>
    <xf numFmtId="49" fontId="9" fillId="0" borderId="2" xfId="0" applyNumberFormat="1" applyFont="1" applyBorder="1" applyAlignment="1">
      <alignment horizontal="center" vertical="top" wrapText="1"/>
    </xf>
    <xf numFmtId="49" fontId="9" fillId="0" borderId="13" xfId="0" applyNumberFormat="1" applyFont="1" applyBorder="1" applyAlignment="1">
      <alignment horizontal="center" vertical="top" wrapText="1"/>
    </xf>
    <xf numFmtId="49" fontId="9" fillId="0" borderId="3" xfId="0" applyNumberFormat="1" applyFont="1" applyBorder="1" applyAlignment="1">
      <alignment horizontal="center" vertical="top" wrapText="1"/>
    </xf>
    <xf numFmtId="49" fontId="10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left" vertical="center" wrapText="1"/>
    </xf>
    <xf numFmtId="3" fontId="9" fillId="0" borderId="1" xfId="0" applyNumberFormat="1" applyFont="1" applyBorder="1"/>
    <xf numFmtId="0" fontId="8" fillId="0" borderId="0" xfId="0" applyFont="1" applyBorder="1" applyAlignment="1">
      <alignment vertical="top"/>
    </xf>
    <xf numFmtId="0" fontId="8" fillId="0" borderId="0" xfId="0" applyFont="1" applyBorder="1"/>
    <xf numFmtId="3" fontId="8" fillId="0" borderId="0" xfId="0" applyNumberFormat="1" applyFont="1" applyBorder="1"/>
    <xf numFmtId="0" fontId="0" fillId="0" borderId="0" xfId="0" applyBorder="1" applyAlignment="1">
      <alignment vertical="top"/>
    </xf>
    <xf numFmtId="0" fontId="0" fillId="0" borderId="0" xfId="0" applyBorder="1"/>
    <xf numFmtId="3" fontId="0" fillId="0" borderId="0" xfId="0" applyNumberFormat="1" applyBorder="1"/>
    <xf numFmtId="0" fontId="1" fillId="0" borderId="6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center" wrapText="1"/>
    </xf>
    <xf numFmtId="49" fontId="9" fillId="0" borderId="13" xfId="0" applyNumberFormat="1" applyFont="1" applyBorder="1" applyAlignment="1">
      <alignment horizontal="center" vertical="top" wrapText="1"/>
    </xf>
    <xf numFmtId="0" fontId="1" fillId="0" borderId="9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9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16" xfId="0" applyFont="1" applyBorder="1"/>
    <xf numFmtId="0" fontId="10" fillId="0" borderId="5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0" fillId="0" borderId="13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9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49" fontId="10" fillId="0" borderId="13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top" wrapText="1"/>
    </xf>
    <xf numFmtId="49" fontId="9" fillId="0" borderId="2" xfId="0" applyNumberFormat="1" applyFont="1" applyBorder="1" applyAlignment="1">
      <alignment horizontal="center" vertical="top" wrapText="1"/>
    </xf>
    <xf numFmtId="49" fontId="9" fillId="0" borderId="13" xfId="0" applyNumberFormat="1" applyFont="1" applyBorder="1" applyAlignment="1">
      <alignment horizontal="center" vertical="top" wrapText="1"/>
    </xf>
    <xf numFmtId="49" fontId="9" fillId="0" borderId="3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9" fontId="14" fillId="3" borderId="14" xfId="0" applyNumberFormat="1" applyFont="1" applyFill="1" applyBorder="1" applyAlignment="1" applyProtection="1">
      <alignment horizontal="left" vertical="center" wrapText="1"/>
      <protection locked="0"/>
    </xf>
    <xf numFmtId="49" fontId="14" fillId="3" borderId="15" xfId="0" applyNumberFormat="1" applyFont="1" applyFill="1" applyBorder="1" applyAlignment="1" applyProtection="1">
      <alignment horizontal="left" vertical="center" wrapText="1"/>
      <protection locked="0"/>
    </xf>
    <xf numFmtId="49" fontId="13" fillId="3" borderId="14" xfId="0" applyNumberFormat="1" applyFont="1" applyFill="1" applyBorder="1" applyAlignment="1" applyProtection="1">
      <alignment horizontal="left" vertical="center" wrapText="1"/>
      <protection locked="0"/>
    </xf>
    <xf numFmtId="49" fontId="12" fillId="3" borderId="15" xfId="0" applyNumberFormat="1" applyFont="1" applyFill="1" applyBorder="1" applyAlignment="1" applyProtection="1">
      <alignment horizontal="left" vertic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5"/>
  <sheetViews>
    <sheetView tabSelected="1" zoomScaleNormal="100" workbookViewId="0">
      <selection activeCell="F1" sqref="F1:G1"/>
    </sheetView>
  </sheetViews>
  <sheetFormatPr defaultRowHeight="15" x14ac:dyDescent="0.25"/>
  <cols>
    <col min="1" max="1" width="5.42578125" style="1" customWidth="1"/>
    <col min="2" max="2" width="8" customWidth="1"/>
    <col min="3" max="3" width="2.42578125" customWidth="1"/>
    <col min="4" max="4" width="41.5703125" customWidth="1"/>
    <col min="5" max="5" width="15" customWidth="1"/>
    <col min="6" max="6" width="15" style="26" customWidth="1"/>
    <col min="7" max="7" width="11.28515625" customWidth="1"/>
    <col min="10" max="10" width="9.85546875" bestFit="1" customWidth="1"/>
    <col min="12" max="12" width="9.85546875" bestFit="1" customWidth="1"/>
  </cols>
  <sheetData>
    <row r="1" spans="1:11" ht="60" customHeight="1" x14ac:dyDescent="0.25">
      <c r="E1" s="21"/>
      <c r="F1" s="111" t="s">
        <v>121</v>
      </c>
      <c r="G1" s="111"/>
    </row>
    <row r="2" spans="1:11" ht="38.25" customHeight="1" x14ac:dyDescent="0.25">
      <c r="A2" s="112" t="s">
        <v>120</v>
      </c>
      <c r="B2" s="112"/>
      <c r="C2" s="112"/>
      <c r="D2" s="112"/>
      <c r="E2" s="112"/>
      <c r="F2" s="112"/>
      <c r="J2" t="s">
        <v>79</v>
      </c>
    </row>
    <row r="3" spans="1:11" ht="15.75" customHeight="1" x14ac:dyDescent="0.25">
      <c r="A3" s="121" t="s">
        <v>0</v>
      </c>
      <c r="B3" s="121" t="s">
        <v>1</v>
      </c>
      <c r="C3" s="113" t="s">
        <v>2</v>
      </c>
      <c r="D3" s="114"/>
      <c r="E3" s="121" t="s">
        <v>3</v>
      </c>
      <c r="F3" s="120" t="s">
        <v>4</v>
      </c>
      <c r="G3" s="121" t="s">
        <v>5</v>
      </c>
    </row>
    <row r="4" spans="1:11" ht="11.25" customHeight="1" x14ac:dyDescent="0.25">
      <c r="A4" s="121"/>
      <c r="B4" s="121"/>
      <c r="C4" s="115"/>
      <c r="D4" s="116"/>
      <c r="E4" s="121"/>
      <c r="F4" s="120"/>
      <c r="G4" s="121"/>
    </row>
    <row r="5" spans="1:11" s="4" customFormat="1" ht="7.5" customHeight="1" x14ac:dyDescent="0.15">
      <c r="A5" s="3">
        <v>1</v>
      </c>
      <c r="B5" s="3">
        <v>2</v>
      </c>
      <c r="C5" s="103">
        <v>3</v>
      </c>
      <c r="D5" s="104"/>
      <c r="E5" s="3">
        <v>4</v>
      </c>
      <c r="F5" s="28">
        <v>5</v>
      </c>
      <c r="G5" s="3">
        <v>6</v>
      </c>
    </row>
    <row r="6" spans="1:11" ht="30.75" customHeight="1" x14ac:dyDescent="0.25">
      <c r="A6" s="80"/>
      <c r="B6" s="117"/>
      <c r="C6" s="96" t="s">
        <v>72</v>
      </c>
      <c r="D6" s="77"/>
      <c r="E6" s="16">
        <f>SUM(E7:E8)</f>
        <v>57121033.170000002</v>
      </c>
      <c r="F6" s="16">
        <f>F7+F8</f>
        <v>26227272.109999999</v>
      </c>
      <c r="G6" s="14">
        <f t="shared" ref="G6" si="0">F6/E6</f>
        <v>0.45915262127602025</v>
      </c>
    </row>
    <row r="7" spans="1:11" ht="22.5" customHeight="1" x14ac:dyDescent="0.25">
      <c r="A7" s="80"/>
      <c r="B7" s="118"/>
      <c r="C7" s="76" t="s">
        <v>70</v>
      </c>
      <c r="D7" s="122"/>
      <c r="E7" s="38">
        <f>SUM(E203,E200,E197,E195,E192,E190,E188,E184,E179,E176,E174,E172,E170,E167,E165,E157,E159,E161,E163,E152,E150,E148,E146,E141,E138,E136,E134,E132,E129,E127,E125,E123,E121,E119,E117,E114,E112,E110,E107,E101,E97,E95,E93,E91,E89,E87,E83,E79,E76,E71,E68,E66,E63,E61,E58,E56,E53,E51,E49,E46,E42,E35,E38,E25,E17,E13,E31,E99,E103,E105,E20)</f>
        <v>48087328.170000002</v>
      </c>
      <c r="F7" s="38">
        <f>SUM(F203,F200,F197,F195,F192,F190,F188,F184,F179,F176,F174,F172,F170,F167,F165,F157,F159,F161,F163,F152,F150,F148,F146,F141,F138,F136,F134,F132,F129,F127,F125,F123,F121,F119,F117,F114,F112,F110,F107,F101,F97,F95,F93,F91,F89,F87,F83,F79,F76,F71,F68,F66,F63,F61,F58,F56,F53,F51,F49,F46,F42,F35,F38,F25,F17,F13,F31,F99,F103,F105,F20)</f>
        <v>24436741.329999998</v>
      </c>
      <c r="G7" s="15">
        <f>F7/E7</f>
        <v>0.50817423757898084</v>
      </c>
    </row>
    <row r="8" spans="1:11" ht="26.25" customHeight="1" x14ac:dyDescent="0.25">
      <c r="A8" s="80"/>
      <c r="B8" s="119"/>
      <c r="C8" s="96" t="s">
        <v>71</v>
      </c>
      <c r="D8" s="77"/>
      <c r="E8" s="38">
        <f>SUM(E204,E185,E180,E177,E142,E130,E15,E69,E72,E54,E39,E36,E32,E26,E23,E11,E84)</f>
        <v>9033705</v>
      </c>
      <c r="F8" s="38">
        <f>SUM(F204,F185,F180,F177,F142,F130,F15,F69,F72,F54,F39,F36,F32,F26,F23,F11,F84)</f>
        <v>1790530.78</v>
      </c>
      <c r="G8" s="15">
        <f>F8/E8</f>
        <v>0.19820558453037818</v>
      </c>
    </row>
    <row r="9" spans="1:11" ht="34.5" customHeight="1" x14ac:dyDescent="0.25">
      <c r="A9" s="107" t="s">
        <v>67</v>
      </c>
      <c r="B9" s="12"/>
      <c r="C9" s="96" t="s">
        <v>12</v>
      </c>
      <c r="D9" s="77"/>
      <c r="E9" s="16">
        <f>E10+E12+E14+E16</f>
        <v>2446736.17</v>
      </c>
      <c r="F9" s="16">
        <f>F10+F12+F14+F16</f>
        <v>649074.16999999993</v>
      </c>
      <c r="G9" s="14">
        <f>F9/E9</f>
        <v>0.26528163434964874</v>
      </c>
      <c r="J9" s="26"/>
      <c r="K9" s="27"/>
    </row>
    <row r="10" spans="1:11" ht="30.75" customHeight="1" x14ac:dyDescent="0.25">
      <c r="A10" s="107"/>
      <c r="B10" s="105" t="s">
        <v>110</v>
      </c>
      <c r="C10" s="83" t="s">
        <v>111</v>
      </c>
      <c r="D10" s="84"/>
      <c r="E10" s="17">
        <f>E11</f>
        <v>1610000</v>
      </c>
      <c r="F10" s="17">
        <f>F11</f>
        <v>16774.419999999998</v>
      </c>
      <c r="G10" s="15">
        <f t="shared" ref="G10:G11" si="1">F10/E10</f>
        <v>1.0418894409937887E-2</v>
      </c>
      <c r="J10" s="26"/>
      <c r="K10" s="27"/>
    </row>
    <row r="11" spans="1:11" ht="25.5" customHeight="1" x14ac:dyDescent="0.25">
      <c r="A11" s="107"/>
      <c r="B11" s="106"/>
      <c r="C11" s="5"/>
      <c r="D11" s="60" t="s">
        <v>7</v>
      </c>
      <c r="E11" s="17">
        <v>1610000</v>
      </c>
      <c r="F11" s="17">
        <v>16774.419999999998</v>
      </c>
      <c r="G11" s="15">
        <f t="shared" si="1"/>
        <v>1.0418894409937887E-2</v>
      </c>
      <c r="J11" s="26"/>
      <c r="K11" s="27"/>
    </row>
    <row r="12" spans="1:11" ht="28.5" customHeight="1" x14ac:dyDescent="0.25">
      <c r="A12" s="107"/>
      <c r="B12" s="105" t="s">
        <v>68</v>
      </c>
      <c r="C12" s="83" t="s">
        <v>13</v>
      </c>
      <c r="D12" s="84"/>
      <c r="E12" s="17">
        <f>E13</f>
        <v>35000</v>
      </c>
      <c r="F12" s="17">
        <f>F13</f>
        <v>20563.05</v>
      </c>
      <c r="G12" s="15">
        <f t="shared" ref="G12:G79" si="2">F12/E12</f>
        <v>0.58751571428571425</v>
      </c>
      <c r="I12" t="s">
        <v>81</v>
      </c>
    </row>
    <row r="13" spans="1:11" ht="24" customHeight="1" x14ac:dyDescent="0.25">
      <c r="A13" s="107"/>
      <c r="B13" s="106"/>
      <c r="C13" s="5"/>
      <c r="D13" s="6" t="s">
        <v>6</v>
      </c>
      <c r="E13" s="17">
        <v>35000</v>
      </c>
      <c r="F13" s="17">
        <v>20563.05</v>
      </c>
      <c r="G13" s="15">
        <f t="shared" si="2"/>
        <v>0.58751571428571425</v>
      </c>
    </row>
    <row r="14" spans="1:11" ht="24.75" customHeight="1" x14ac:dyDescent="0.25">
      <c r="A14" s="107"/>
      <c r="B14" s="105" t="s">
        <v>84</v>
      </c>
      <c r="C14" s="83" t="s">
        <v>85</v>
      </c>
      <c r="D14" s="84"/>
      <c r="E14" s="17">
        <f>E15</f>
        <v>182000</v>
      </c>
      <c r="F14" s="17">
        <f>F15</f>
        <v>0</v>
      </c>
      <c r="G14" s="15">
        <f t="shared" ref="G14:G15" si="3">F14/E14</f>
        <v>0</v>
      </c>
    </row>
    <row r="15" spans="1:11" ht="25.5" customHeight="1" x14ac:dyDescent="0.25">
      <c r="A15" s="107"/>
      <c r="B15" s="106"/>
      <c r="C15" s="5"/>
      <c r="D15" s="49" t="s">
        <v>7</v>
      </c>
      <c r="E15" s="17">
        <v>182000</v>
      </c>
      <c r="F15" s="17">
        <v>0</v>
      </c>
      <c r="G15" s="15">
        <f t="shared" si="3"/>
        <v>0</v>
      </c>
    </row>
    <row r="16" spans="1:11" ht="28.5" customHeight="1" x14ac:dyDescent="0.25">
      <c r="A16" s="107"/>
      <c r="B16" s="105" t="s">
        <v>69</v>
      </c>
      <c r="C16" s="83" t="s">
        <v>86</v>
      </c>
      <c r="D16" s="84"/>
      <c r="E16" s="17">
        <f>E17</f>
        <v>619736.17000000004</v>
      </c>
      <c r="F16" s="17">
        <f>F17</f>
        <v>611736.69999999995</v>
      </c>
      <c r="G16" s="15">
        <f t="shared" si="2"/>
        <v>0.98709213631987935</v>
      </c>
    </row>
    <row r="17" spans="1:7" ht="24" customHeight="1" x14ac:dyDescent="0.25">
      <c r="A17" s="107"/>
      <c r="B17" s="106"/>
      <c r="C17" s="5"/>
      <c r="D17" s="6" t="s">
        <v>6</v>
      </c>
      <c r="E17" s="17">
        <v>619736.17000000004</v>
      </c>
      <c r="F17" s="17">
        <v>611736.69999999995</v>
      </c>
      <c r="G17" s="15">
        <f t="shared" si="2"/>
        <v>0.98709213631987935</v>
      </c>
    </row>
    <row r="18" spans="1:7" ht="27.75" customHeight="1" x14ac:dyDescent="0.25">
      <c r="A18" s="108" t="s">
        <v>74</v>
      </c>
      <c r="B18" s="22"/>
      <c r="C18" s="96" t="s">
        <v>73</v>
      </c>
      <c r="D18" s="97"/>
      <c r="E18" s="16">
        <f>E19</f>
        <v>774000</v>
      </c>
      <c r="F18" s="16">
        <f>F19</f>
        <v>773773.6</v>
      </c>
      <c r="G18" s="14">
        <f t="shared" si="2"/>
        <v>0.99970749354005162</v>
      </c>
    </row>
    <row r="19" spans="1:7" ht="30" customHeight="1" x14ac:dyDescent="0.25">
      <c r="A19" s="109"/>
      <c r="B19" s="98" t="s">
        <v>75</v>
      </c>
      <c r="C19" s="89" t="s">
        <v>76</v>
      </c>
      <c r="D19" s="101"/>
      <c r="E19" s="17">
        <f>E20</f>
        <v>774000</v>
      </c>
      <c r="F19" s="17">
        <f>F20</f>
        <v>773773.6</v>
      </c>
      <c r="G19" s="15">
        <f t="shared" si="2"/>
        <v>0.99970749354005162</v>
      </c>
    </row>
    <row r="20" spans="1:7" ht="24.75" customHeight="1" x14ac:dyDescent="0.25">
      <c r="A20" s="110"/>
      <c r="B20" s="100"/>
      <c r="C20" s="23"/>
      <c r="D20" s="6" t="s">
        <v>6</v>
      </c>
      <c r="E20" s="17">
        <v>774000</v>
      </c>
      <c r="F20" s="17">
        <v>773773.6</v>
      </c>
      <c r="G20" s="15">
        <f t="shared" si="2"/>
        <v>0.99970749354005162</v>
      </c>
    </row>
    <row r="21" spans="1:7" ht="33" customHeight="1" x14ac:dyDescent="0.25">
      <c r="A21" s="46">
        <v>600</v>
      </c>
      <c r="B21" s="12"/>
      <c r="C21" s="76" t="s">
        <v>14</v>
      </c>
      <c r="D21" s="77"/>
      <c r="E21" s="16">
        <f>E22+E24</f>
        <v>3459009</v>
      </c>
      <c r="F21" s="16">
        <f>F22+F24</f>
        <v>1638659.29</v>
      </c>
      <c r="G21" s="14">
        <f t="shared" si="2"/>
        <v>0.47373663670721877</v>
      </c>
    </row>
    <row r="22" spans="1:7" ht="33" hidden="1" customHeight="1" x14ac:dyDescent="0.25">
      <c r="A22" s="59"/>
      <c r="B22" s="81">
        <v>60013</v>
      </c>
      <c r="C22" s="87" t="s">
        <v>106</v>
      </c>
      <c r="D22" s="84"/>
      <c r="E22" s="17">
        <f>E23</f>
        <v>0</v>
      </c>
      <c r="F22" s="17">
        <f>F23</f>
        <v>0</v>
      </c>
      <c r="G22" s="15" t="e">
        <f t="shared" ref="G22:G23" si="4">F22/E22</f>
        <v>#DIV/0!</v>
      </c>
    </row>
    <row r="23" spans="1:7" ht="33" hidden="1" customHeight="1" x14ac:dyDescent="0.25">
      <c r="A23" s="59"/>
      <c r="B23" s="82"/>
      <c r="C23" s="5"/>
      <c r="D23" s="60" t="s">
        <v>7</v>
      </c>
      <c r="E23" s="17">
        <v>0</v>
      </c>
      <c r="F23" s="17">
        <v>0</v>
      </c>
      <c r="G23" s="15" t="e">
        <f t="shared" si="4"/>
        <v>#DIV/0!</v>
      </c>
    </row>
    <row r="24" spans="1:7" ht="28.5" customHeight="1" x14ac:dyDescent="0.25">
      <c r="A24" s="47"/>
      <c r="B24" s="81">
        <v>60016</v>
      </c>
      <c r="C24" s="87" t="s">
        <v>15</v>
      </c>
      <c r="D24" s="84"/>
      <c r="E24" s="17">
        <f>E25+E26</f>
        <v>3459009</v>
      </c>
      <c r="F24" s="17">
        <f>F25+F26</f>
        <v>1638659.29</v>
      </c>
      <c r="G24" s="15">
        <f t="shared" si="2"/>
        <v>0.47373663670721877</v>
      </c>
    </row>
    <row r="25" spans="1:7" ht="23.25" customHeight="1" x14ac:dyDescent="0.25">
      <c r="A25" s="47"/>
      <c r="B25" s="82"/>
      <c r="C25" s="5"/>
      <c r="D25" s="6" t="s">
        <v>6</v>
      </c>
      <c r="E25" s="17">
        <v>741173</v>
      </c>
      <c r="F25" s="17">
        <v>322245.45</v>
      </c>
      <c r="G25" s="15">
        <f t="shared" si="2"/>
        <v>0.43477764300642363</v>
      </c>
    </row>
    <row r="26" spans="1:7" ht="29.25" customHeight="1" x14ac:dyDescent="0.25">
      <c r="A26" s="47"/>
      <c r="B26" s="82"/>
      <c r="C26" s="5"/>
      <c r="D26" s="6" t="s">
        <v>7</v>
      </c>
      <c r="E26" s="17">
        <v>2717836</v>
      </c>
      <c r="F26" s="17">
        <v>1316413.8400000001</v>
      </c>
      <c r="G26" s="15">
        <f t="shared" si="2"/>
        <v>0.48436102840642337</v>
      </c>
    </row>
    <row r="27" spans="1:7" ht="17.25" hidden="1" customHeight="1" x14ac:dyDescent="0.25">
      <c r="A27" s="47"/>
      <c r="B27" s="85">
        <v>60017</v>
      </c>
      <c r="C27" s="89" t="s">
        <v>80</v>
      </c>
      <c r="D27" s="84"/>
      <c r="E27" s="17">
        <v>0</v>
      </c>
      <c r="F27" s="17">
        <f>SUM(F28:F28)</f>
        <v>0</v>
      </c>
      <c r="G27" s="14" t="e">
        <f t="shared" si="2"/>
        <v>#DIV/0!</v>
      </c>
    </row>
    <row r="28" spans="1:7" ht="17.25" hidden="1" customHeight="1" x14ac:dyDescent="0.25">
      <c r="A28" s="48"/>
      <c r="B28" s="86"/>
      <c r="C28" s="5"/>
      <c r="D28" s="6" t="s">
        <v>7</v>
      </c>
      <c r="E28" s="17">
        <v>0</v>
      </c>
      <c r="F28" s="17">
        <v>0</v>
      </c>
      <c r="G28" s="15" t="e">
        <f t="shared" si="2"/>
        <v>#DIV/0!</v>
      </c>
    </row>
    <row r="29" spans="1:7" ht="32.25" customHeight="1" x14ac:dyDescent="0.25">
      <c r="A29" s="31" t="s">
        <v>82</v>
      </c>
      <c r="B29" s="34"/>
      <c r="C29" s="96" t="s">
        <v>105</v>
      </c>
      <c r="D29" s="97"/>
      <c r="E29" s="16">
        <f>E30</f>
        <v>2149233</v>
      </c>
      <c r="F29" s="16">
        <f>F30</f>
        <v>295599.87</v>
      </c>
      <c r="G29" s="15">
        <f t="shared" ref="G29:G32" si="5">F29/E29</f>
        <v>0.13753737728761842</v>
      </c>
    </row>
    <row r="30" spans="1:7" ht="29.25" customHeight="1" x14ac:dyDescent="0.25">
      <c r="A30" s="32"/>
      <c r="B30" s="98" t="s">
        <v>100</v>
      </c>
      <c r="C30" s="89" t="s">
        <v>101</v>
      </c>
      <c r="D30" s="101"/>
      <c r="E30" s="17">
        <f>E31+E32</f>
        <v>2149233</v>
      </c>
      <c r="F30" s="17">
        <f>F31+F32</f>
        <v>295599.87</v>
      </c>
      <c r="G30" s="15">
        <f t="shared" si="5"/>
        <v>0.13753737728761842</v>
      </c>
    </row>
    <row r="31" spans="1:7" ht="26.25" customHeight="1" x14ac:dyDescent="0.25">
      <c r="A31" s="61"/>
      <c r="B31" s="99"/>
      <c r="C31" s="62"/>
      <c r="D31" s="60" t="s">
        <v>6</v>
      </c>
      <c r="E31" s="17">
        <v>120600</v>
      </c>
      <c r="F31" s="17">
        <v>33860.089999999997</v>
      </c>
      <c r="G31" s="15">
        <f t="shared" si="5"/>
        <v>0.28076359867330014</v>
      </c>
    </row>
    <row r="32" spans="1:7" ht="24.75" customHeight="1" x14ac:dyDescent="0.25">
      <c r="A32" s="33"/>
      <c r="B32" s="100"/>
      <c r="C32" s="5"/>
      <c r="D32" s="30" t="s">
        <v>7</v>
      </c>
      <c r="E32" s="17">
        <v>2028633</v>
      </c>
      <c r="F32" s="17">
        <v>261739.78</v>
      </c>
      <c r="G32" s="15">
        <f t="shared" si="5"/>
        <v>0.1290227360000552</v>
      </c>
    </row>
    <row r="33" spans="1:7" ht="28.5" customHeight="1" x14ac:dyDescent="0.25">
      <c r="A33" s="80">
        <v>700</v>
      </c>
      <c r="B33" s="13"/>
      <c r="C33" s="96" t="s">
        <v>16</v>
      </c>
      <c r="D33" s="77"/>
      <c r="E33" s="16">
        <f>E34+E37</f>
        <v>1032893</v>
      </c>
      <c r="F33" s="16">
        <f>F34+F37</f>
        <v>253139.93</v>
      </c>
      <c r="G33" s="14">
        <f t="shared" si="2"/>
        <v>0.24507856089643359</v>
      </c>
    </row>
    <row r="34" spans="1:7" ht="26.25" customHeight="1" x14ac:dyDescent="0.25">
      <c r="A34" s="80"/>
      <c r="B34" s="54" t="s">
        <v>97</v>
      </c>
      <c r="C34" s="89" t="s">
        <v>17</v>
      </c>
      <c r="D34" s="84"/>
      <c r="E34" s="17">
        <f>SUM(E35:E36)</f>
        <v>1029493</v>
      </c>
      <c r="F34" s="17">
        <f>SUM(F35:F36)</f>
        <v>251662.85</v>
      </c>
      <c r="G34" s="15">
        <f t="shared" ref="G34:G36" si="6">F34/E34</f>
        <v>0.24445319200810497</v>
      </c>
    </row>
    <row r="35" spans="1:7" ht="21" customHeight="1" x14ac:dyDescent="0.25">
      <c r="A35" s="80"/>
      <c r="B35" s="88"/>
      <c r="C35" s="5"/>
      <c r="D35" s="55" t="s">
        <v>6</v>
      </c>
      <c r="E35" s="17">
        <v>729493</v>
      </c>
      <c r="F35" s="17">
        <v>189671.28</v>
      </c>
      <c r="G35" s="15">
        <f t="shared" si="6"/>
        <v>0.26000424952672607</v>
      </c>
    </row>
    <row r="36" spans="1:7" ht="21.75" customHeight="1" x14ac:dyDescent="0.25">
      <c r="A36" s="80"/>
      <c r="B36" s="86"/>
      <c r="C36" s="5"/>
      <c r="D36" s="55" t="s">
        <v>7</v>
      </c>
      <c r="E36" s="17">
        <v>300000</v>
      </c>
      <c r="F36" s="17">
        <v>61991.57</v>
      </c>
      <c r="G36" s="15">
        <f t="shared" si="6"/>
        <v>0.20663856666666666</v>
      </c>
    </row>
    <row r="37" spans="1:7" ht="28.5" customHeight="1" x14ac:dyDescent="0.25">
      <c r="A37" s="80"/>
      <c r="B37" s="50">
        <v>70095</v>
      </c>
      <c r="C37" s="89" t="s">
        <v>101</v>
      </c>
      <c r="D37" s="84"/>
      <c r="E37" s="17">
        <f>SUM(E38:E39)</f>
        <v>3400</v>
      </c>
      <c r="F37" s="17">
        <f>SUM(F38:F39)</f>
        <v>1477.08</v>
      </c>
      <c r="G37" s="15">
        <f t="shared" si="2"/>
        <v>0.43443529411764703</v>
      </c>
    </row>
    <row r="38" spans="1:7" ht="21.75" customHeight="1" x14ac:dyDescent="0.25">
      <c r="A38" s="80"/>
      <c r="B38" s="88"/>
      <c r="C38" s="5"/>
      <c r="D38" s="6" t="s">
        <v>6</v>
      </c>
      <c r="E38" s="17">
        <v>3400</v>
      </c>
      <c r="F38" s="17">
        <v>1477.08</v>
      </c>
      <c r="G38" s="15">
        <f t="shared" si="2"/>
        <v>0.43443529411764703</v>
      </c>
    </row>
    <row r="39" spans="1:7" ht="21" hidden="1" customHeight="1" x14ac:dyDescent="0.25">
      <c r="A39" s="80"/>
      <c r="B39" s="86"/>
      <c r="C39" s="5"/>
      <c r="D39" s="6" t="s">
        <v>7</v>
      </c>
      <c r="E39" s="17">
        <v>0</v>
      </c>
      <c r="F39" s="17">
        <v>0</v>
      </c>
      <c r="G39" s="15" t="e">
        <f t="shared" si="2"/>
        <v>#DIV/0!</v>
      </c>
    </row>
    <row r="40" spans="1:7" ht="34.5" customHeight="1" x14ac:dyDescent="0.25">
      <c r="A40" s="90">
        <v>710</v>
      </c>
      <c r="B40" s="12"/>
      <c r="C40" s="76" t="s">
        <v>18</v>
      </c>
      <c r="D40" s="77"/>
      <c r="E40" s="16">
        <f>E41+E43+E45</f>
        <v>167050</v>
      </c>
      <c r="F40" s="16">
        <f>F41+F43+F45</f>
        <v>29847.8</v>
      </c>
      <c r="G40" s="14">
        <f t="shared" si="2"/>
        <v>0.17867584555522298</v>
      </c>
    </row>
    <row r="41" spans="1:7" ht="28.5" customHeight="1" x14ac:dyDescent="0.25">
      <c r="A41" s="91"/>
      <c r="B41" s="81">
        <v>71004</v>
      </c>
      <c r="C41" s="87" t="s">
        <v>19</v>
      </c>
      <c r="D41" s="84"/>
      <c r="E41" s="17">
        <f>SUM(E42)</f>
        <v>162050</v>
      </c>
      <c r="F41" s="17">
        <f>SUM(F42)</f>
        <v>26887.8</v>
      </c>
      <c r="G41" s="15">
        <f t="shared" si="2"/>
        <v>0.16592286331379202</v>
      </c>
    </row>
    <row r="42" spans="1:7" ht="25.5" customHeight="1" x14ac:dyDescent="0.25">
      <c r="A42" s="91"/>
      <c r="B42" s="82"/>
      <c r="C42" s="5"/>
      <c r="D42" s="6" t="s">
        <v>6</v>
      </c>
      <c r="E42" s="17">
        <v>162050</v>
      </c>
      <c r="F42" s="17">
        <v>26887.8</v>
      </c>
      <c r="G42" s="15">
        <f t="shared" si="2"/>
        <v>0.16592286331379202</v>
      </c>
    </row>
    <row r="43" spans="1:7" ht="28.5" hidden="1" customHeight="1" x14ac:dyDescent="0.25">
      <c r="A43" s="91"/>
      <c r="B43" s="81">
        <v>71035</v>
      </c>
      <c r="C43" s="83" t="s">
        <v>20</v>
      </c>
      <c r="D43" s="84"/>
      <c r="E43" s="17">
        <v>0</v>
      </c>
      <c r="F43" s="17">
        <v>0</v>
      </c>
      <c r="G43" s="15" t="e">
        <f t="shared" si="2"/>
        <v>#DIV/0!</v>
      </c>
    </row>
    <row r="44" spans="1:7" ht="17.25" hidden="1" customHeight="1" x14ac:dyDescent="0.25">
      <c r="A44" s="91"/>
      <c r="B44" s="82"/>
      <c r="C44" s="5"/>
      <c r="D44" s="6" t="s">
        <v>6</v>
      </c>
      <c r="E44" s="17">
        <v>0</v>
      </c>
      <c r="F44" s="17">
        <v>0</v>
      </c>
      <c r="G44" s="15" t="e">
        <f t="shared" si="2"/>
        <v>#DIV/0!</v>
      </c>
    </row>
    <row r="45" spans="1:7" ht="24.75" customHeight="1" x14ac:dyDescent="0.25">
      <c r="A45" s="91"/>
      <c r="B45" s="85">
        <v>71095</v>
      </c>
      <c r="C45" s="92" t="s">
        <v>78</v>
      </c>
      <c r="D45" s="93"/>
      <c r="E45" s="17">
        <f>SUM(E46)</f>
        <v>5000</v>
      </c>
      <c r="F45" s="17">
        <f>SUM(F46)</f>
        <v>2960</v>
      </c>
      <c r="G45" s="15">
        <f t="shared" si="2"/>
        <v>0.59199999999999997</v>
      </c>
    </row>
    <row r="46" spans="1:7" ht="28.5" customHeight="1" x14ac:dyDescent="0.25">
      <c r="A46" s="91"/>
      <c r="B46" s="88"/>
      <c r="C46" s="23"/>
      <c r="D46" s="6" t="s">
        <v>6</v>
      </c>
      <c r="E46" s="17">
        <v>5000</v>
      </c>
      <c r="F46" s="17">
        <v>2960</v>
      </c>
      <c r="G46" s="15">
        <f t="shared" si="2"/>
        <v>0.59199999999999997</v>
      </c>
    </row>
    <row r="47" spans="1:7" ht="35.25" customHeight="1" x14ac:dyDescent="0.25">
      <c r="A47" s="80">
        <v>750</v>
      </c>
      <c r="B47" s="12"/>
      <c r="C47" s="76" t="s">
        <v>21</v>
      </c>
      <c r="D47" s="77"/>
      <c r="E47" s="18">
        <f>E48+E50+E52+E55+E57</f>
        <v>5113067</v>
      </c>
      <c r="F47" s="18">
        <f>F48+F50+F52+F55+F57</f>
        <v>2452655.1600000006</v>
      </c>
      <c r="G47" s="14">
        <f t="shared" si="2"/>
        <v>0.47968375145485098</v>
      </c>
    </row>
    <row r="48" spans="1:7" ht="28.5" customHeight="1" x14ac:dyDescent="0.25">
      <c r="A48" s="80"/>
      <c r="B48" s="81">
        <v>75011</v>
      </c>
      <c r="C48" s="87" t="s">
        <v>26</v>
      </c>
      <c r="D48" s="84"/>
      <c r="E48" s="17">
        <f>E49</f>
        <v>70100</v>
      </c>
      <c r="F48" s="17">
        <f>F49</f>
        <v>37405.85</v>
      </c>
      <c r="G48" s="15">
        <f t="shared" si="2"/>
        <v>0.53360699001426537</v>
      </c>
    </row>
    <row r="49" spans="1:7" ht="24.75" customHeight="1" x14ac:dyDescent="0.25">
      <c r="A49" s="80"/>
      <c r="B49" s="82"/>
      <c r="C49" s="5"/>
      <c r="D49" s="6" t="s">
        <v>8</v>
      </c>
      <c r="E49" s="17">
        <v>70100</v>
      </c>
      <c r="F49" s="17">
        <v>37405.85</v>
      </c>
      <c r="G49" s="15">
        <f t="shared" si="2"/>
        <v>0.53360699001426537</v>
      </c>
    </row>
    <row r="50" spans="1:7" ht="28.5" customHeight="1" x14ac:dyDescent="0.25">
      <c r="A50" s="80"/>
      <c r="B50" s="81">
        <v>75022</v>
      </c>
      <c r="C50" s="83" t="s">
        <v>22</v>
      </c>
      <c r="D50" s="84"/>
      <c r="E50" s="17">
        <f>E51</f>
        <v>168272</v>
      </c>
      <c r="F50" s="17">
        <f>F51</f>
        <v>79097.31</v>
      </c>
      <c r="G50" s="15">
        <f t="shared" si="2"/>
        <v>0.47005627793096888</v>
      </c>
    </row>
    <row r="51" spans="1:7" ht="24" customHeight="1" x14ac:dyDescent="0.25">
      <c r="A51" s="80"/>
      <c r="B51" s="82"/>
      <c r="C51" s="5"/>
      <c r="D51" s="6" t="s">
        <v>6</v>
      </c>
      <c r="E51" s="17">
        <v>168272</v>
      </c>
      <c r="F51" s="17">
        <v>79097.31</v>
      </c>
      <c r="G51" s="15">
        <f t="shared" si="2"/>
        <v>0.47005627793096888</v>
      </c>
    </row>
    <row r="52" spans="1:7" ht="28.5" customHeight="1" x14ac:dyDescent="0.25">
      <c r="A52" s="80"/>
      <c r="B52" s="81">
        <v>75023</v>
      </c>
      <c r="C52" s="83" t="s">
        <v>23</v>
      </c>
      <c r="D52" s="84"/>
      <c r="E52" s="17">
        <f>SUM(E53,E54)</f>
        <v>4530281</v>
      </c>
      <c r="F52" s="17">
        <f>SUM(F53,F54)</f>
        <v>2170382.5100000002</v>
      </c>
      <c r="G52" s="15">
        <f t="shared" si="2"/>
        <v>0.47908341888726114</v>
      </c>
    </row>
    <row r="53" spans="1:7" ht="30.75" customHeight="1" x14ac:dyDescent="0.25">
      <c r="A53" s="80"/>
      <c r="B53" s="82"/>
      <c r="C53" s="5"/>
      <c r="D53" s="6" t="s">
        <v>8</v>
      </c>
      <c r="E53" s="17">
        <v>4457219</v>
      </c>
      <c r="F53" s="17">
        <v>2105666.06</v>
      </c>
      <c r="G53" s="15">
        <f t="shared" si="2"/>
        <v>0.47241700710689782</v>
      </c>
    </row>
    <row r="54" spans="1:7" ht="29.25" customHeight="1" x14ac:dyDescent="0.25">
      <c r="A54" s="80"/>
      <c r="B54" s="82"/>
      <c r="C54" s="5"/>
      <c r="D54" s="6" t="s">
        <v>7</v>
      </c>
      <c r="E54" s="17">
        <v>73062</v>
      </c>
      <c r="F54" s="17">
        <v>64716.45</v>
      </c>
      <c r="G54" s="15">
        <f t="shared" si="2"/>
        <v>0.88577441077441077</v>
      </c>
    </row>
    <row r="55" spans="1:7" ht="28.5" customHeight="1" x14ac:dyDescent="0.25">
      <c r="A55" s="80"/>
      <c r="B55" s="81">
        <v>75075</v>
      </c>
      <c r="C55" s="83" t="s">
        <v>24</v>
      </c>
      <c r="D55" s="84"/>
      <c r="E55" s="17">
        <f>SUM(E56)</f>
        <v>131414</v>
      </c>
      <c r="F55" s="17">
        <f>SUM(F56)</f>
        <v>55976.66</v>
      </c>
      <c r="G55" s="15">
        <f t="shared" si="2"/>
        <v>0.42595659518772738</v>
      </c>
    </row>
    <row r="56" spans="1:7" ht="24.75" customHeight="1" x14ac:dyDescent="0.25">
      <c r="A56" s="80"/>
      <c r="B56" s="82"/>
      <c r="C56" s="5"/>
      <c r="D56" s="6" t="s">
        <v>6</v>
      </c>
      <c r="E56" s="17">
        <v>131414</v>
      </c>
      <c r="F56" s="17">
        <v>55976.66</v>
      </c>
      <c r="G56" s="15">
        <f t="shared" si="2"/>
        <v>0.42595659518772738</v>
      </c>
    </row>
    <row r="57" spans="1:7" ht="33.75" customHeight="1" x14ac:dyDescent="0.25">
      <c r="A57" s="80"/>
      <c r="B57" s="81">
        <v>75095</v>
      </c>
      <c r="C57" s="83" t="s">
        <v>25</v>
      </c>
      <c r="D57" s="84"/>
      <c r="E57" s="17">
        <f>SUM(E58)</f>
        <v>213000</v>
      </c>
      <c r="F57" s="17">
        <f>SUM(F58)</f>
        <v>109792.83</v>
      </c>
      <c r="G57" s="15">
        <f t="shared" si="2"/>
        <v>0.51545929577464789</v>
      </c>
    </row>
    <row r="58" spans="1:7" ht="30.75" customHeight="1" x14ac:dyDescent="0.25">
      <c r="A58" s="80"/>
      <c r="B58" s="82"/>
      <c r="C58" s="5"/>
      <c r="D58" s="6" t="s">
        <v>8</v>
      </c>
      <c r="E58" s="17">
        <v>213000</v>
      </c>
      <c r="F58" s="17">
        <v>109792.83</v>
      </c>
      <c r="G58" s="15">
        <f t="shared" si="2"/>
        <v>0.51545929577464789</v>
      </c>
    </row>
    <row r="59" spans="1:7" ht="63" customHeight="1" x14ac:dyDescent="0.25">
      <c r="A59" s="90">
        <v>751</v>
      </c>
      <c r="B59" s="12"/>
      <c r="C59" s="96" t="s">
        <v>27</v>
      </c>
      <c r="D59" s="77"/>
      <c r="E59" s="16">
        <f>E62+E60</f>
        <v>49817</v>
      </c>
      <c r="F59" s="16">
        <f>F62+F60</f>
        <v>48721.66</v>
      </c>
      <c r="G59" s="14">
        <f t="shared" si="2"/>
        <v>0.97801272657928029</v>
      </c>
    </row>
    <row r="60" spans="1:7" ht="39.75" customHeight="1" x14ac:dyDescent="0.25">
      <c r="A60" s="91"/>
      <c r="B60" s="85">
        <v>75101</v>
      </c>
      <c r="C60" s="89" t="s">
        <v>104</v>
      </c>
      <c r="D60" s="84"/>
      <c r="E60" s="17">
        <f>SUM(E61)</f>
        <v>47637</v>
      </c>
      <c r="F60" s="17">
        <f>SUM(F61)</f>
        <v>47635.66</v>
      </c>
      <c r="G60" s="15">
        <f t="shared" ref="G60:G61" si="7">F60/E60</f>
        <v>0.9999718706047821</v>
      </c>
    </row>
    <row r="61" spans="1:7" ht="25.5" customHeight="1" x14ac:dyDescent="0.25">
      <c r="A61" s="91"/>
      <c r="B61" s="86"/>
      <c r="C61" s="23"/>
      <c r="D61" s="36" t="s">
        <v>6</v>
      </c>
      <c r="E61" s="17">
        <v>47637</v>
      </c>
      <c r="F61" s="17">
        <v>47635.66</v>
      </c>
      <c r="G61" s="15">
        <f t="shared" si="7"/>
        <v>0.9999718706047821</v>
      </c>
    </row>
    <row r="62" spans="1:7" ht="33" customHeight="1" x14ac:dyDescent="0.25">
      <c r="A62" s="94"/>
      <c r="B62" s="85">
        <v>75113</v>
      </c>
      <c r="C62" s="89" t="s">
        <v>115</v>
      </c>
      <c r="D62" s="84"/>
      <c r="E62" s="17">
        <f>SUM(E63)</f>
        <v>2180</v>
      </c>
      <c r="F62" s="17">
        <f>SUM(F63)</f>
        <v>1086</v>
      </c>
      <c r="G62" s="15">
        <f t="shared" si="2"/>
        <v>0.4981651376146789</v>
      </c>
    </row>
    <row r="63" spans="1:7" ht="23.25" customHeight="1" x14ac:dyDescent="0.25">
      <c r="A63" s="95"/>
      <c r="B63" s="86"/>
      <c r="C63" s="92" t="s">
        <v>116</v>
      </c>
      <c r="D63" s="93"/>
      <c r="E63" s="17">
        <v>2180</v>
      </c>
      <c r="F63" s="17">
        <v>1086</v>
      </c>
      <c r="G63" s="15">
        <f t="shared" si="2"/>
        <v>0.4981651376146789</v>
      </c>
    </row>
    <row r="64" spans="1:7" ht="46.5" customHeight="1" x14ac:dyDescent="0.25">
      <c r="A64" s="90">
        <v>754</v>
      </c>
      <c r="B64" s="12"/>
      <c r="C64" s="96" t="s">
        <v>28</v>
      </c>
      <c r="D64" s="77"/>
      <c r="E64" s="16">
        <f>E65+E67+E70</f>
        <v>179200</v>
      </c>
      <c r="F64" s="16">
        <f>F65+F67+F70</f>
        <v>68761.929999999993</v>
      </c>
      <c r="G64" s="14">
        <f t="shared" si="2"/>
        <v>0.38371612723214282</v>
      </c>
    </row>
    <row r="65" spans="1:7" ht="31.5" customHeight="1" x14ac:dyDescent="0.25">
      <c r="A65" s="91"/>
      <c r="B65" s="85">
        <v>75410</v>
      </c>
      <c r="C65" s="89" t="s">
        <v>117</v>
      </c>
      <c r="D65" s="84"/>
      <c r="E65" s="17">
        <v>5000</v>
      </c>
      <c r="F65" s="17">
        <v>0</v>
      </c>
      <c r="G65" s="15">
        <f t="shared" si="2"/>
        <v>0</v>
      </c>
    </row>
    <row r="66" spans="1:7" ht="24" customHeight="1" x14ac:dyDescent="0.25">
      <c r="A66" s="91"/>
      <c r="B66" s="86"/>
      <c r="C66" s="71"/>
      <c r="D66" s="36" t="s">
        <v>6</v>
      </c>
      <c r="E66" s="17">
        <v>5000</v>
      </c>
      <c r="F66" s="17">
        <v>0</v>
      </c>
      <c r="G66" s="15">
        <f t="shared" si="2"/>
        <v>0</v>
      </c>
    </row>
    <row r="67" spans="1:7" ht="28.5" customHeight="1" x14ac:dyDescent="0.25">
      <c r="A67" s="91"/>
      <c r="B67" s="85">
        <v>75412</v>
      </c>
      <c r="C67" s="89" t="s">
        <v>87</v>
      </c>
      <c r="D67" s="84"/>
      <c r="E67" s="17">
        <f>SUM(E68:E69)</f>
        <v>173200</v>
      </c>
      <c r="F67" s="17">
        <f>SUM(F68:F69)</f>
        <v>68761.929999999993</v>
      </c>
      <c r="G67" s="15">
        <f t="shared" si="2"/>
        <v>0.39700883371824475</v>
      </c>
    </row>
    <row r="68" spans="1:7" ht="28.5" customHeight="1" x14ac:dyDescent="0.25">
      <c r="A68" s="91"/>
      <c r="B68" s="88"/>
      <c r="C68" s="51"/>
      <c r="D68" s="37" t="s">
        <v>6</v>
      </c>
      <c r="E68" s="17">
        <v>173200</v>
      </c>
      <c r="F68" s="17">
        <v>68761.929999999993</v>
      </c>
      <c r="G68" s="15">
        <f t="shared" si="2"/>
        <v>0.39700883371824475</v>
      </c>
    </row>
    <row r="69" spans="1:7" ht="20.25" hidden="1" customHeight="1" x14ac:dyDescent="0.25">
      <c r="A69" s="91"/>
      <c r="B69" s="86"/>
      <c r="C69" s="63"/>
      <c r="D69" s="37" t="s">
        <v>7</v>
      </c>
      <c r="E69" s="17">
        <v>0</v>
      </c>
      <c r="F69" s="17">
        <v>0</v>
      </c>
      <c r="G69" s="15" t="e">
        <f t="shared" si="2"/>
        <v>#DIV/0!</v>
      </c>
    </row>
    <row r="70" spans="1:7" ht="26.25" customHeight="1" x14ac:dyDescent="0.25">
      <c r="A70" s="91"/>
      <c r="B70" s="85">
        <v>75421</v>
      </c>
      <c r="C70" s="87" t="s">
        <v>118</v>
      </c>
      <c r="D70" s="84"/>
      <c r="E70" s="17">
        <f>SUM(E71,E72)</f>
        <v>1000</v>
      </c>
      <c r="F70" s="17">
        <f>SUM(F71,F72)</f>
        <v>0</v>
      </c>
      <c r="G70" s="15">
        <f t="shared" si="2"/>
        <v>0</v>
      </c>
    </row>
    <row r="71" spans="1:7" ht="26.25" customHeight="1" x14ac:dyDescent="0.25">
      <c r="A71" s="91"/>
      <c r="B71" s="88"/>
      <c r="C71" s="72"/>
      <c r="D71" s="45" t="s">
        <v>6</v>
      </c>
      <c r="E71" s="17">
        <v>1000</v>
      </c>
      <c r="F71" s="17">
        <v>0</v>
      </c>
      <c r="G71" s="15">
        <f t="shared" si="2"/>
        <v>0</v>
      </c>
    </row>
    <row r="72" spans="1:7" ht="20.25" hidden="1" customHeight="1" x14ac:dyDescent="0.25">
      <c r="A72" s="91"/>
      <c r="B72" s="88"/>
      <c r="C72" s="5"/>
      <c r="D72" s="30" t="s">
        <v>7</v>
      </c>
      <c r="E72" s="17">
        <v>0</v>
      </c>
      <c r="F72" s="17">
        <v>0</v>
      </c>
      <c r="G72" s="15" t="e">
        <f t="shared" si="2"/>
        <v>#DIV/0!</v>
      </c>
    </row>
    <row r="73" spans="1:7" ht="17.25" hidden="1" customHeight="1" x14ac:dyDescent="0.25">
      <c r="A73" s="95"/>
      <c r="B73" s="102"/>
      <c r="C73" s="23"/>
      <c r="D73" s="6" t="s">
        <v>7</v>
      </c>
      <c r="E73" s="17"/>
      <c r="F73" s="17"/>
      <c r="G73" s="15" t="e">
        <f t="shared" si="2"/>
        <v>#DIV/0!</v>
      </c>
    </row>
    <row r="74" spans="1:7" ht="33.75" customHeight="1" x14ac:dyDescent="0.25">
      <c r="A74" s="80">
        <v>757</v>
      </c>
      <c r="B74" s="12"/>
      <c r="C74" s="76" t="s">
        <v>29</v>
      </c>
      <c r="D74" s="77"/>
      <c r="E74" s="16">
        <f>E75</f>
        <v>660000</v>
      </c>
      <c r="F74" s="16">
        <f>F75</f>
        <v>273944.40000000002</v>
      </c>
      <c r="G74" s="14">
        <f t="shared" si="2"/>
        <v>0.41506727272727278</v>
      </c>
    </row>
    <row r="75" spans="1:7" ht="27.75" customHeight="1" x14ac:dyDescent="0.25">
      <c r="A75" s="80"/>
      <c r="B75" s="81">
        <v>75702</v>
      </c>
      <c r="C75" s="87" t="s">
        <v>10</v>
      </c>
      <c r="D75" s="84"/>
      <c r="E75" s="17">
        <f>SUM(E76)</f>
        <v>660000</v>
      </c>
      <c r="F75" s="17">
        <f>SUM(F76)</f>
        <v>273944.40000000002</v>
      </c>
      <c r="G75" s="15">
        <f t="shared" si="2"/>
        <v>0.41506727272727278</v>
      </c>
    </row>
    <row r="76" spans="1:7" ht="28.5" customHeight="1" x14ac:dyDescent="0.25">
      <c r="A76" s="80"/>
      <c r="B76" s="82"/>
      <c r="C76" s="92" t="s">
        <v>113</v>
      </c>
      <c r="D76" s="93"/>
      <c r="E76" s="17">
        <v>660000</v>
      </c>
      <c r="F76" s="17">
        <v>273944.40000000002</v>
      </c>
      <c r="G76" s="15">
        <f t="shared" si="2"/>
        <v>0.41506727272727278</v>
      </c>
    </row>
    <row r="77" spans="1:7" ht="34.5" customHeight="1" x14ac:dyDescent="0.25">
      <c r="A77" s="80">
        <v>758</v>
      </c>
      <c r="B77" s="12"/>
      <c r="C77" s="76" t="s">
        <v>30</v>
      </c>
      <c r="D77" s="77"/>
      <c r="E77" s="16">
        <f>E78</f>
        <v>240000</v>
      </c>
      <c r="F77" s="16">
        <f>F78</f>
        <v>0</v>
      </c>
      <c r="G77" s="14">
        <f t="shared" si="2"/>
        <v>0</v>
      </c>
    </row>
    <row r="78" spans="1:7" ht="28.5" customHeight="1" x14ac:dyDescent="0.25">
      <c r="A78" s="80"/>
      <c r="B78" s="81">
        <v>75818</v>
      </c>
      <c r="C78" s="78" t="s">
        <v>39</v>
      </c>
      <c r="D78" s="79"/>
      <c r="E78" s="17">
        <f>E79</f>
        <v>240000</v>
      </c>
      <c r="F78" s="17">
        <f>F79</f>
        <v>0</v>
      </c>
      <c r="G78" s="15">
        <f t="shared" si="2"/>
        <v>0</v>
      </c>
    </row>
    <row r="79" spans="1:7" ht="17.25" customHeight="1" x14ac:dyDescent="0.25">
      <c r="A79" s="80"/>
      <c r="B79" s="82"/>
      <c r="C79" s="7"/>
      <c r="D79" s="25" t="s">
        <v>77</v>
      </c>
      <c r="E79" s="17">
        <v>240000</v>
      </c>
      <c r="F79" s="17">
        <v>0</v>
      </c>
      <c r="G79" s="15">
        <f t="shared" si="2"/>
        <v>0</v>
      </c>
    </row>
    <row r="80" spans="1:7" ht="17.25" hidden="1" customHeight="1" x14ac:dyDescent="0.25">
      <c r="A80" s="80"/>
      <c r="B80" s="82"/>
      <c r="C80" s="8"/>
      <c r="D80" s="9" t="s">
        <v>11</v>
      </c>
      <c r="E80" s="17">
        <v>0</v>
      </c>
      <c r="F80" s="17">
        <v>0</v>
      </c>
      <c r="G80" s="15">
        <v>0</v>
      </c>
    </row>
    <row r="81" spans="1:7" ht="36" customHeight="1" x14ac:dyDescent="0.25">
      <c r="A81" s="90">
        <v>801</v>
      </c>
      <c r="B81" s="12"/>
      <c r="C81" s="76" t="s">
        <v>31</v>
      </c>
      <c r="D81" s="77"/>
      <c r="E81" s="19">
        <f>E82+E86+E88+E90+E92+E94+E96+E98+E100+E102+E104+E106</f>
        <v>15689652</v>
      </c>
      <c r="F81" s="19">
        <f>F82+F86+F88+F90+F92+F94+F96+F98+F100+F102+F104+F106</f>
        <v>8018665.6999999983</v>
      </c>
      <c r="G81" s="14">
        <f t="shared" ref="G81:G173" si="8">F81/E81</f>
        <v>0.5110798952073633</v>
      </c>
    </row>
    <row r="82" spans="1:7" ht="28.5" customHeight="1" x14ac:dyDescent="0.25">
      <c r="A82" s="91"/>
      <c r="B82" s="85">
        <v>80101</v>
      </c>
      <c r="C82" s="78" t="s">
        <v>40</v>
      </c>
      <c r="D82" s="79"/>
      <c r="E82" s="17">
        <f>SUM(E83,E84)</f>
        <v>9729097</v>
      </c>
      <c r="F82" s="17">
        <f>SUM(F83,F84)</f>
        <v>5276774.29</v>
      </c>
      <c r="G82" s="15">
        <f t="shared" si="8"/>
        <v>0.54237040600993081</v>
      </c>
    </row>
    <row r="83" spans="1:7" ht="25.5" customHeight="1" x14ac:dyDescent="0.25">
      <c r="A83" s="91"/>
      <c r="B83" s="88"/>
      <c r="C83" s="75"/>
      <c r="D83" s="58" t="s">
        <v>8</v>
      </c>
      <c r="E83" s="17">
        <v>9729097</v>
      </c>
      <c r="F83" s="17">
        <v>5276774.29</v>
      </c>
      <c r="G83" s="15">
        <f t="shared" si="8"/>
        <v>0.54237040600993081</v>
      </c>
    </row>
    <row r="84" spans="1:7" ht="21.75" hidden="1" customHeight="1" x14ac:dyDescent="0.25">
      <c r="A84" s="91"/>
      <c r="B84" s="88"/>
      <c r="C84" s="7"/>
      <c r="D84" s="2" t="s">
        <v>112</v>
      </c>
      <c r="E84" s="17">
        <v>0</v>
      </c>
      <c r="F84" s="17">
        <v>0</v>
      </c>
      <c r="G84" s="15" t="e">
        <f t="shared" si="8"/>
        <v>#DIV/0!</v>
      </c>
    </row>
    <row r="85" spans="1:7" ht="17.25" hidden="1" customHeight="1" x14ac:dyDescent="0.25">
      <c r="A85" s="91"/>
      <c r="B85" s="102"/>
      <c r="C85" s="24"/>
      <c r="D85" s="6" t="s">
        <v>7</v>
      </c>
      <c r="E85" s="17"/>
      <c r="F85" s="17"/>
      <c r="G85" s="15" t="e">
        <f t="shared" si="8"/>
        <v>#DIV/0!</v>
      </c>
    </row>
    <row r="86" spans="1:7" ht="28.5" customHeight="1" x14ac:dyDescent="0.25">
      <c r="A86" s="91"/>
      <c r="B86" s="81">
        <v>80103</v>
      </c>
      <c r="C86" s="83" t="s">
        <v>32</v>
      </c>
      <c r="D86" s="84"/>
      <c r="E86" s="17">
        <f>SUM(E87)</f>
        <v>788367</v>
      </c>
      <c r="F86" s="17">
        <f>SUM(F87)</f>
        <v>332698.78000000003</v>
      </c>
      <c r="G86" s="15">
        <f t="shared" si="8"/>
        <v>0.42201002832437179</v>
      </c>
    </row>
    <row r="87" spans="1:7" ht="25.5" customHeight="1" x14ac:dyDescent="0.25">
      <c r="A87" s="91"/>
      <c r="B87" s="82"/>
      <c r="C87" s="7"/>
      <c r="D87" s="2" t="s">
        <v>6</v>
      </c>
      <c r="E87" s="17">
        <v>788367</v>
      </c>
      <c r="F87" s="17">
        <v>332698.78000000003</v>
      </c>
      <c r="G87" s="15">
        <f t="shared" si="8"/>
        <v>0.42201002832437179</v>
      </c>
    </row>
    <row r="88" spans="1:7" ht="28.5" customHeight="1" x14ac:dyDescent="0.25">
      <c r="A88" s="91"/>
      <c r="B88" s="81">
        <v>80104</v>
      </c>
      <c r="C88" s="83" t="s">
        <v>33</v>
      </c>
      <c r="D88" s="84"/>
      <c r="E88" s="17">
        <f>SUM(E89)</f>
        <v>2279900</v>
      </c>
      <c r="F88" s="17">
        <f>SUM(F89)</f>
        <v>1175264.3500000001</v>
      </c>
      <c r="G88" s="15">
        <f t="shared" si="8"/>
        <v>0.51548942936093689</v>
      </c>
    </row>
    <row r="89" spans="1:7" ht="24.75" customHeight="1" x14ac:dyDescent="0.25">
      <c r="A89" s="91"/>
      <c r="B89" s="82"/>
      <c r="C89" s="7"/>
      <c r="D89" s="2" t="s">
        <v>8</v>
      </c>
      <c r="E89" s="17">
        <v>2279900</v>
      </c>
      <c r="F89" s="17">
        <v>1175264.3500000001</v>
      </c>
      <c r="G89" s="15">
        <f t="shared" si="8"/>
        <v>0.51548942936093689</v>
      </c>
    </row>
    <row r="90" spans="1:7" ht="23.25" customHeight="1" x14ac:dyDescent="0.25">
      <c r="A90" s="91"/>
      <c r="B90" s="81">
        <v>80110</v>
      </c>
      <c r="C90" s="83" t="s">
        <v>34</v>
      </c>
      <c r="D90" s="84"/>
      <c r="E90" s="17">
        <f>SUM(E91)</f>
        <v>460082</v>
      </c>
      <c r="F90" s="17">
        <f>SUM(F91)</f>
        <v>337208.63</v>
      </c>
      <c r="G90" s="15">
        <f t="shared" si="8"/>
        <v>0.73293158610856324</v>
      </c>
    </row>
    <row r="91" spans="1:7" ht="22.5" customHeight="1" x14ac:dyDescent="0.25">
      <c r="A91" s="91"/>
      <c r="B91" s="82"/>
      <c r="C91" s="7"/>
      <c r="D91" s="2" t="s">
        <v>8</v>
      </c>
      <c r="E91" s="17">
        <v>460082</v>
      </c>
      <c r="F91" s="17">
        <v>337208.63</v>
      </c>
      <c r="G91" s="15">
        <f t="shared" si="8"/>
        <v>0.73293158610856324</v>
      </c>
    </row>
    <row r="92" spans="1:7" ht="26.25" customHeight="1" x14ac:dyDescent="0.25">
      <c r="A92" s="91"/>
      <c r="B92" s="81">
        <v>80113</v>
      </c>
      <c r="C92" s="87" t="s">
        <v>35</v>
      </c>
      <c r="D92" s="84"/>
      <c r="E92" s="17">
        <f>SUM(E93)</f>
        <v>904000</v>
      </c>
      <c r="F92" s="17">
        <f>SUM(F93)</f>
        <v>459421.98</v>
      </c>
      <c r="G92" s="15">
        <f t="shared" si="8"/>
        <v>0.50821015486725662</v>
      </c>
    </row>
    <row r="93" spans="1:7" ht="27" customHeight="1" x14ac:dyDescent="0.25">
      <c r="A93" s="91"/>
      <c r="B93" s="82"/>
      <c r="C93" s="65"/>
      <c r="D93" s="64" t="s">
        <v>6</v>
      </c>
      <c r="E93" s="17">
        <v>904000</v>
      </c>
      <c r="F93" s="17">
        <v>459421.98</v>
      </c>
      <c r="G93" s="15">
        <f t="shared" si="8"/>
        <v>0.50821015486725662</v>
      </c>
    </row>
    <row r="94" spans="1:7" ht="27" customHeight="1" x14ac:dyDescent="0.25">
      <c r="A94" s="91"/>
      <c r="B94" s="81">
        <v>80146</v>
      </c>
      <c r="C94" s="83" t="s">
        <v>36</v>
      </c>
      <c r="D94" s="84"/>
      <c r="E94" s="17">
        <f>SUM(E95)</f>
        <v>58524</v>
      </c>
      <c r="F94" s="17">
        <f>SUM(F95)</f>
        <v>30117.8</v>
      </c>
      <c r="G94" s="15">
        <f t="shared" si="8"/>
        <v>0.51462306062470098</v>
      </c>
    </row>
    <row r="95" spans="1:7" ht="25.5" customHeight="1" x14ac:dyDescent="0.25">
      <c r="A95" s="91"/>
      <c r="B95" s="82"/>
      <c r="C95" s="5"/>
      <c r="D95" s="6" t="s">
        <v>6</v>
      </c>
      <c r="E95" s="17">
        <v>58524</v>
      </c>
      <c r="F95" s="17">
        <v>30117.8</v>
      </c>
      <c r="G95" s="15">
        <f t="shared" si="8"/>
        <v>0.51462306062470098</v>
      </c>
    </row>
    <row r="96" spans="1:7" ht="24" customHeight="1" x14ac:dyDescent="0.25">
      <c r="A96" s="91"/>
      <c r="B96" s="81">
        <v>80148</v>
      </c>
      <c r="C96" s="83" t="s">
        <v>37</v>
      </c>
      <c r="D96" s="84"/>
      <c r="E96" s="17">
        <f>SUM(E97)</f>
        <v>750120</v>
      </c>
      <c r="F96" s="17">
        <f>SUM(F97)</f>
        <v>392435.05</v>
      </c>
      <c r="G96" s="15">
        <f t="shared" si="8"/>
        <v>0.52316302724897346</v>
      </c>
    </row>
    <row r="97" spans="1:7" ht="24.75" customHeight="1" x14ac:dyDescent="0.25">
      <c r="A97" s="91"/>
      <c r="B97" s="82"/>
      <c r="C97" s="5"/>
      <c r="D97" s="6" t="s">
        <v>6</v>
      </c>
      <c r="E97" s="17">
        <v>750120</v>
      </c>
      <c r="F97" s="17">
        <v>392435.05</v>
      </c>
      <c r="G97" s="15">
        <f t="shared" si="8"/>
        <v>0.52316302724897346</v>
      </c>
    </row>
    <row r="98" spans="1:7" ht="70.5" customHeight="1" x14ac:dyDescent="0.25">
      <c r="A98" s="91"/>
      <c r="B98" s="85">
        <v>80149</v>
      </c>
      <c r="C98" s="129" t="s">
        <v>107</v>
      </c>
      <c r="D98" s="130"/>
      <c r="E98" s="17">
        <f>SUM(E99)</f>
        <v>158386</v>
      </c>
      <c r="F98" s="17">
        <f>SUM(F99)</f>
        <v>14357.43</v>
      </c>
      <c r="G98" s="15">
        <f t="shared" ref="G98:G99" si="9">F98/E98</f>
        <v>9.0648352758450873E-2</v>
      </c>
    </row>
    <row r="99" spans="1:7" ht="19.5" customHeight="1" x14ac:dyDescent="0.25">
      <c r="A99" s="91"/>
      <c r="B99" s="86"/>
      <c r="C99" s="23"/>
      <c r="D99" s="60" t="s">
        <v>6</v>
      </c>
      <c r="E99" s="17">
        <v>158386</v>
      </c>
      <c r="F99" s="17">
        <v>14357.43</v>
      </c>
      <c r="G99" s="15">
        <f t="shared" si="9"/>
        <v>9.0648352758450873E-2</v>
      </c>
    </row>
    <row r="100" spans="1:7" ht="72.75" customHeight="1" x14ac:dyDescent="0.25">
      <c r="A100" s="91"/>
      <c r="B100" s="85">
        <v>80150</v>
      </c>
      <c r="C100" s="89" t="s">
        <v>99</v>
      </c>
      <c r="D100" s="84"/>
      <c r="E100" s="17">
        <f>SUM(E101)</f>
        <v>483630</v>
      </c>
      <c r="F100" s="17">
        <f>SUM(F101)</f>
        <v>0</v>
      </c>
      <c r="G100" s="15">
        <f t="shared" si="8"/>
        <v>0</v>
      </c>
    </row>
    <row r="101" spans="1:7" ht="22.5" customHeight="1" x14ac:dyDescent="0.25">
      <c r="A101" s="91"/>
      <c r="B101" s="86"/>
      <c r="C101" s="23"/>
      <c r="D101" s="6" t="s">
        <v>6</v>
      </c>
      <c r="E101" s="17">
        <v>483630</v>
      </c>
      <c r="F101" s="17">
        <v>0</v>
      </c>
      <c r="G101" s="15">
        <f t="shared" si="8"/>
        <v>0</v>
      </c>
    </row>
    <row r="102" spans="1:7" ht="70.5" hidden="1" customHeight="1" x14ac:dyDescent="0.25">
      <c r="A102" s="91"/>
      <c r="B102" s="85">
        <v>80152</v>
      </c>
      <c r="C102" s="89" t="s">
        <v>108</v>
      </c>
      <c r="D102" s="84"/>
      <c r="E102" s="17">
        <f>SUM(E103)</f>
        <v>0</v>
      </c>
      <c r="F102" s="17">
        <f>SUM(F103)</f>
        <v>0</v>
      </c>
      <c r="G102" s="15" t="e">
        <f t="shared" ref="G102:G105" si="10">F102/E102</f>
        <v>#DIV/0!</v>
      </c>
    </row>
    <row r="103" spans="1:7" ht="22.5" hidden="1" customHeight="1" x14ac:dyDescent="0.25">
      <c r="A103" s="91"/>
      <c r="B103" s="86"/>
      <c r="C103" s="5"/>
      <c r="D103" s="60" t="s">
        <v>8</v>
      </c>
      <c r="E103" s="17">
        <v>0</v>
      </c>
      <c r="F103" s="17">
        <v>0</v>
      </c>
      <c r="G103" s="15" t="e">
        <f t="shared" si="10"/>
        <v>#DIV/0!</v>
      </c>
    </row>
    <row r="104" spans="1:7" ht="39" customHeight="1" x14ac:dyDescent="0.25">
      <c r="A104" s="91"/>
      <c r="B104" s="85">
        <v>80153</v>
      </c>
      <c r="C104" s="131" t="s">
        <v>109</v>
      </c>
      <c r="D104" s="132"/>
      <c r="E104" s="17">
        <f>SUM(E105)</f>
        <v>70456</v>
      </c>
      <c r="F104" s="17">
        <f>SUM(F105)</f>
        <v>0</v>
      </c>
      <c r="G104" s="15">
        <f t="shared" si="10"/>
        <v>0</v>
      </c>
    </row>
    <row r="105" spans="1:7" ht="22.5" customHeight="1" x14ac:dyDescent="0.25">
      <c r="A105" s="91"/>
      <c r="B105" s="86"/>
      <c r="C105" s="5"/>
      <c r="D105" s="60" t="s">
        <v>8</v>
      </c>
      <c r="E105" s="17">
        <v>70456</v>
      </c>
      <c r="F105" s="17">
        <v>0</v>
      </c>
      <c r="G105" s="15">
        <f t="shared" si="10"/>
        <v>0</v>
      </c>
    </row>
    <row r="106" spans="1:7" ht="27" customHeight="1" x14ac:dyDescent="0.25">
      <c r="A106" s="91"/>
      <c r="B106" s="85">
        <v>80195</v>
      </c>
      <c r="C106" s="83" t="s">
        <v>25</v>
      </c>
      <c r="D106" s="84"/>
      <c r="E106" s="17">
        <f>SUM(E107)</f>
        <v>7090</v>
      </c>
      <c r="F106" s="17">
        <f>SUM(F107)</f>
        <v>387.39</v>
      </c>
      <c r="G106" s="15">
        <f t="shared" si="8"/>
        <v>5.4638928067700987E-2</v>
      </c>
    </row>
    <row r="107" spans="1:7" ht="17.25" customHeight="1" x14ac:dyDescent="0.25">
      <c r="A107" s="123"/>
      <c r="B107" s="86"/>
      <c r="C107" s="5"/>
      <c r="D107" s="30" t="s">
        <v>8</v>
      </c>
      <c r="E107" s="17">
        <v>7090</v>
      </c>
      <c r="F107" s="17">
        <v>387.39</v>
      </c>
      <c r="G107" s="15">
        <f t="shared" si="8"/>
        <v>5.4638928067700987E-2</v>
      </c>
    </row>
    <row r="108" spans="1:7" ht="36" customHeight="1" x14ac:dyDescent="0.25">
      <c r="A108" s="80">
        <v>851</v>
      </c>
      <c r="B108" s="12"/>
      <c r="C108" s="76" t="s">
        <v>38</v>
      </c>
      <c r="D108" s="77"/>
      <c r="E108" s="16">
        <f>E109+E111+E113</f>
        <v>188430</v>
      </c>
      <c r="F108" s="16">
        <f>F109+F111+F113</f>
        <v>102338.43</v>
      </c>
      <c r="G108" s="14">
        <f t="shared" si="8"/>
        <v>0.54311112880114631</v>
      </c>
    </row>
    <row r="109" spans="1:7" ht="26.25" customHeight="1" x14ac:dyDescent="0.25">
      <c r="A109" s="80"/>
      <c r="B109" s="81">
        <v>85153</v>
      </c>
      <c r="C109" s="87" t="s">
        <v>41</v>
      </c>
      <c r="D109" s="84"/>
      <c r="E109" s="17">
        <f>SUM(E110)</f>
        <v>17000</v>
      </c>
      <c r="F109" s="17">
        <f>SUM(F110)</f>
        <v>4205</v>
      </c>
      <c r="G109" s="15">
        <f t="shared" si="8"/>
        <v>0.24735294117647058</v>
      </c>
    </row>
    <row r="110" spans="1:7" ht="17.25" customHeight="1" x14ac:dyDescent="0.25">
      <c r="A110" s="80"/>
      <c r="B110" s="82"/>
      <c r="C110" s="5"/>
      <c r="D110" s="6" t="s">
        <v>6</v>
      </c>
      <c r="E110" s="17">
        <v>17000</v>
      </c>
      <c r="F110" s="17">
        <v>4205</v>
      </c>
      <c r="G110" s="15">
        <f t="shared" si="8"/>
        <v>0.24735294117647058</v>
      </c>
    </row>
    <row r="111" spans="1:7" ht="28.5" customHeight="1" x14ac:dyDescent="0.25">
      <c r="A111" s="80"/>
      <c r="B111" s="81">
        <v>85154</v>
      </c>
      <c r="C111" s="83" t="s">
        <v>42</v>
      </c>
      <c r="D111" s="84"/>
      <c r="E111" s="17">
        <f>E112</f>
        <v>113000</v>
      </c>
      <c r="F111" s="17">
        <f>F112</f>
        <v>60018.43</v>
      </c>
      <c r="G111" s="15">
        <f t="shared" si="8"/>
        <v>0.53113654867256632</v>
      </c>
    </row>
    <row r="112" spans="1:7" ht="24" customHeight="1" x14ac:dyDescent="0.25">
      <c r="A112" s="80"/>
      <c r="B112" s="82"/>
      <c r="C112" s="5"/>
      <c r="D112" s="6" t="s">
        <v>8</v>
      </c>
      <c r="E112" s="17">
        <v>113000</v>
      </c>
      <c r="F112" s="17">
        <v>60018.43</v>
      </c>
      <c r="G112" s="15">
        <f t="shared" si="8"/>
        <v>0.53113654867256632</v>
      </c>
    </row>
    <row r="113" spans="1:7" ht="25.5" customHeight="1" x14ac:dyDescent="0.25">
      <c r="A113" s="80"/>
      <c r="B113" s="85">
        <v>85195</v>
      </c>
      <c r="C113" s="83" t="s">
        <v>25</v>
      </c>
      <c r="D113" s="84"/>
      <c r="E113" s="17">
        <f>E114</f>
        <v>58430</v>
      </c>
      <c r="F113" s="17">
        <f>F114</f>
        <v>38115</v>
      </c>
      <c r="G113" s="15">
        <f t="shared" si="8"/>
        <v>0.65231901420503169</v>
      </c>
    </row>
    <row r="114" spans="1:7" ht="25.5" customHeight="1" x14ac:dyDescent="0.25">
      <c r="A114" s="80"/>
      <c r="B114" s="126"/>
      <c r="C114" s="5"/>
      <c r="D114" s="6" t="s">
        <v>6</v>
      </c>
      <c r="E114" s="17">
        <v>58430</v>
      </c>
      <c r="F114" s="17">
        <v>38115</v>
      </c>
      <c r="G114" s="15">
        <f t="shared" si="8"/>
        <v>0.65231901420503169</v>
      </c>
    </row>
    <row r="115" spans="1:7" ht="36" customHeight="1" x14ac:dyDescent="0.25">
      <c r="A115" s="90">
        <v>852</v>
      </c>
      <c r="B115" s="12"/>
      <c r="C115" s="96" t="s">
        <v>43</v>
      </c>
      <c r="D115" s="77"/>
      <c r="E115" s="19">
        <f>E116+E118+E120+E122+E124+E126+E128+E131+E133+E135+E137</f>
        <v>4332173</v>
      </c>
      <c r="F115" s="19">
        <f>F116+F118+F120+F122+F124+F126+F128+F131+F133+F135+F137</f>
        <v>2023202.7099999997</v>
      </c>
      <c r="G115" s="14">
        <f t="shared" si="8"/>
        <v>0.46701798612382278</v>
      </c>
    </row>
    <row r="116" spans="1:7" ht="28.5" customHeight="1" x14ac:dyDescent="0.25">
      <c r="A116" s="91"/>
      <c r="B116" s="85">
        <v>85202</v>
      </c>
      <c r="C116" s="89" t="s">
        <v>46</v>
      </c>
      <c r="D116" s="84"/>
      <c r="E116" s="17">
        <f>SUM(E117)</f>
        <v>920000</v>
      </c>
      <c r="F116" s="17">
        <f>SUM(F117)</f>
        <v>506277.2</v>
      </c>
      <c r="G116" s="15">
        <f t="shared" si="8"/>
        <v>0.55030130434782609</v>
      </c>
    </row>
    <row r="117" spans="1:7" ht="22.5" customHeight="1" x14ac:dyDescent="0.25">
      <c r="A117" s="91"/>
      <c r="B117" s="86"/>
      <c r="C117" s="5"/>
      <c r="D117" s="6" t="s">
        <v>6</v>
      </c>
      <c r="E117" s="17">
        <v>920000</v>
      </c>
      <c r="F117" s="17">
        <v>506277.2</v>
      </c>
      <c r="G117" s="15">
        <f t="shared" si="8"/>
        <v>0.55030130434782609</v>
      </c>
    </row>
    <row r="118" spans="1:7" ht="28.5" customHeight="1" x14ac:dyDescent="0.25">
      <c r="A118" s="91"/>
      <c r="B118" s="85">
        <v>85203</v>
      </c>
      <c r="C118" s="89" t="s">
        <v>44</v>
      </c>
      <c r="D118" s="84"/>
      <c r="E118" s="17">
        <v>1000</v>
      </c>
      <c r="F118" s="17">
        <v>0</v>
      </c>
      <c r="G118" s="15">
        <f t="shared" si="8"/>
        <v>0</v>
      </c>
    </row>
    <row r="119" spans="1:7" ht="22.5" customHeight="1" x14ac:dyDescent="0.25">
      <c r="A119" s="91"/>
      <c r="B119" s="86"/>
      <c r="C119" s="5"/>
      <c r="D119" s="6" t="s">
        <v>6</v>
      </c>
      <c r="E119" s="17">
        <v>1000</v>
      </c>
      <c r="F119" s="17">
        <v>0</v>
      </c>
      <c r="G119" s="15">
        <f t="shared" si="8"/>
        <v>0</v>
      </c>
    </row>
    <row r="120" spans="1:7" ht="69" customHeight="1" x14ac:dyDescent="0.25">
      <c r="A120" s="91"/>
      <c r="B120" s="85">
        <v>85213</v>
      </c>
      <c r="C120" s="89" t="s">
        <v>83</v>
      </c>
      <c r="D120" s="84"/>
      <c r="E120" s="17">
        <f>SUM(E121)</f>
        <v>52700</v>
      </c>
      <c r="F120" s="17">
        <f>SUM(F121)</f>
        <v>28122.19</v>
      </c>
      <c r="G120" s="15">
        <f t="shared" si="8"/>
        <v>0.53362789373814035</v>
      </c>
    </row>
    <row r="121" spans="1:7" ht="24.75" customHeight="1" x14ac:dyDescent="0.25">
      <c r="A121" s="91"/>
      <c r="B121" s="86"/>
      <c r="C121" s="5"/>
      <c r="D121" s="6" t="s">
        <v>6</v>
      </c>
      <c r="E121" s="17">
        <v>52700</v>
      </c>
      <c r="F121" s="17">
        <v>28122.19</v>
      </c>
      <c r="G121" s="15">
        <f t="shared" si="8"/>
        <v>0.53362789373814035</v>
      </c>
    </row>
    <row r="122" spans="1:7" ht="44.25" customHeight="1" x14ac:dyDescent="0.25">
      <c r="A122" s="91"/>
      <c r="B122" s="85">
        <v>85214</v>
      </c>
      <c r="C122" s="89" t="s">
        <v>45</v>
      </c>
      <c r="D122" s="84"/>
      <c r="E122" s="17">
        <f>SUM(E123)</f>
        <v>528050</v>
      </c>
      <c r="F122" s="17">
        <f>SUM(F123)</f>
        <v>176707.35</v>
      </c>
      <c r="G122" s="15">
        <f t="shared" si="8"/>
        <v>0.33464132184452233</v>
      </c>
    </row>
    <row r="123" spans="1:7" ht="23.25" customHeight="1" x14ac:dyDescent="0.25">
      <c r="A123" s="91"/>
      <c r="B123" s="86"/>
      <c r="C123" s="5"/>
      <c r="D123" s="6" t="s">
        <v>6</v>
      </c>
      <c r="E123" s="17">
        <v>528050</v>
      </c>
      <c r="F123" s="17">
        <v>176707.35</v>
      </c>
      <c r="G123" s="15">
        <f t="shared" si="8"/>
        <v>0.33464132184452233</v>
      </c>
    </row>
    <row r="124" spans="1:7" ht="26.25" customHeight="1" x14ac:dyDescent="0.25">
      <c r="A124" s="91"/>
      <c r="B124" s="85">
        <v>85215</v>
      </c>
      <c r="C124" s="89" t="s">
        <v>47</v>
      </c>
      <c r="D124" s="84"/>
      <c r="E124" s="17">
        <f>SUM(E125)</f>
        <v>100668</v>
      </c>
      <c r="F124" s="17">
        <f>SUM(F125)</f>
        <v>49952.75</v>
      </c>
      <c r="G124" s="15">
        <f t="shared" si="8"/>
        <v>0.49621279850598005</v>
      </c>
    </row>
    <row r="125" spans="1:7" ht="27.75" customHeight="1" x14ac:dyDescent="0.25">
      <c r="A125" s="91"/>
      <c r="B125" s="86"/>
      <c r="C125" s="5"/>
      <c r="D125" s="6" t="s">
        <v>6</v>
      </c>
      <c r="E125" s="17">
        <v>100668</v>
      </c>
      <c r="F125" s="17">
        <v>49952.75</v>
      </c>
      <c r="G125" s="15">
        <f t="shared" si="8"/>
        <v>0.49621279850598005</v>
      </c>
    </row>
    <row r="126" spans="1:7" ht="25.5" customHeight="1" x14ac:dyDescent="0.25">
      <c r="A126" s="91"/>
      <c r="B126" s="85">
        <v>85216</v>
      </c>
      <c r="C126" s="89" t="s">
        <v>48</v>
      </c>
      <c r="D126" s="84"/>
      <c r="E126" s="17">
        <f>SUM(E127)</f>
        <v>440000</v>
      </c>
      <c r="F126" s="17">
        <f>SUM(F127)</f>
        <v>324687.39</v>
      </c>
      <c r="G126" s="15">
        <f t="shared" si="8"/>
        <v>0.73792588636363643</v>
      </c>
    </row>
    <row r="127" spans="1:7" ht="23.25" customHeight="1" x14ac:dyDescent="0.25">
      <c r="A127" s="91"/>
      <c r="B127" s="86"/>
      <c r="C127" s="5"/>
      <c r="D127" s="6" t="s">
        <v>6</v>
      </c>
      <c r="E127" s="17">
        <v>440000</v>
      </c>
      <c r="F127" s="17">
        <v>324687.39</v>
      </c>
      <c r="G127" s="15">
        <f t="shared" si="8"/>
        <v>0.73792588636363643</v>
      </c>
    </row>
    <row r="128" spans="1:7" ht="24.75" customHeight="1" x14ac:dyDescent="0.25">
      <c r="A128" s="91"/>
      <c r="B128" s="85">
        <v>85219</v>
      </c>
      <c r="C128" s="89" t="s">
        <v>49</v>
      </c>
      <c r="D128" s="84"/>
      <c r="E128" s="17">
        <f>E129+E130</f>
        <v>1494655</v>
      </c>
      <c r="F128" s="17">
        <f>F129+F130</f>
        <v>655237.17000000004</v>
      </c>
      <c r="G128" s="15">
        <f t="shared" si="8"/>
        <v>0.43838689864885211</v>
      </c>
    </row>
    <row r="129" spans="1:7" ht="24.75" customHeight="1" x14ac:dyDescent="0.25">
      <c r="A129" s="91"/>
      <c r="B129" s="88"/>
      <c r="C129" s="72"/>
      <c r="D129" s="70" t="s">
        <v>6</v>
      </c>
      <c r="E129" s="17">
        <v>1479655</v>
      </c>
      <c r="F129" s="17">
        <v>655237.17000000004</v>
      </c>
      <c r="G129" s="15">
        <f t="shared" ref="G129" si="11">F129/E129</f>
        <v>0.44283104507469651</v>
      </c>
    </row>
    <row r="130" spans="1:7" ht="22.5" customHeight="1" x14ac:dyDescent="0.25">
      <c r="A130" s="91"/>
      <c r="B130" s="88"/>
      <c r="C130" s="5"/>
      <c r="D130" s="6" t="s">
        <v>7</v>
      </c>
      <c r="E130" s="17">
        <v>15000</v>
      </c>
      <c r="F130" s="17">
        <v>0</v>
      </c>
      <c r="G130" s="15">
        <f t="shared" si="8"/>
        <v>0</v>
      </c>
    </row>
    <row r="131" spans="1:7" ht="28.5" customHeight="1" x14ac:dyDescent="0.25">
      <c r="A131" s="91"/>
      <c r="B131" s="85">
        <v>85228</v>
      </c>
      <c r="C131" s="89" t="s">
        <v>50</v>
      </c>
      <c r="D131" s="84"/>
      <c r="E131" s="17">
        <f>SUM(E132)</f>
        <v>633600</v>
      </c>
      <c r="F131" s="17">
        <f>SUM(F132)</f>
        <v>194358.2</v>
      </c>
      <c r="G131" s="15">
        <f t="shared" si="8"/>
        <v>0.30675220959595961</v>
      </c>
    </row>
    <row r="132" spans="1:7" ht="17.25" customHeight="1" x14ac:dyDescent="0.25">
      <c r="A132" s="91"/>
      <c r="B132" s="86"/>
      <c r="C132" s="5"/>
      <c r="D132" s="6" t="s">
        <v>6</v>
      </c>
      <c r="E132" s="17">
        <v>633600</v>
      </c>
      <c r="F132" s="17">
        <v>194358.2</v>
      </c>
      <c r="G132" s="15">
        <f t="shared" si="8"/>
        <v>0.30675220959595961</v>
      </c>
    </row>
    <row r="133" spans="1:7" ht="24.75" customHeight="1" x14ac:dyDescent="0.25">
      <c r="A133" s="91"/>
      <c r="B133" s="85">
        <v>85230</v>
      </c>
      <c r="C133" s="89" t="s">
        <v>88</v>
      </c>
      <c r="D133" s="84"/>
      <c r="E133" s="17">
        <f>E134</f>
        <v>137500</v>
      </c>
      <c r="F133" s="17">
        <f>F134</f>
        <v>81917.66</v>
      </c>
      <c r="G133" s="15">
        <f t="shared" si="8"/>
        <v>0.59576479999999998</v>
      </c>
    </row>
    <row r="134" spans="1:7" ht="17.25" customHeight="1" x14ac:dyDescent="0.25">
      <c r="A134" s="91"/>
      <c r="B134" s="86"/>
      <c r="C134" s="5"/>
      <c r="D134" s="36" t="s">
        <v>6</v>
      </c>
      <c r="E134" s="17">
        <v>137500</v>
      </c>
      <c r="F134" s="17">
        <v>81917.66</v>
      </c>
      <c r="G134" s="15">
        <f t="shared" si="8"/>
        <v>0.59576479999999998</v>
      </c>
    </row>
    <row r="135" spans="1:7" ht="27.75" hidden="1" customHeight="1" x14ac:dyDescent="0.25">
      <c r="A135" s="91"/>
      <c r="B135" s="56">
        <v>85278</v>
      </c>
      <c r="C135" s="89" t="s">
        <v>102</v>
      </c>
      <c r="D135" s="84"/>
      <c r="E135" s="17">
        <f>E136</f>
        <v>0</v>
      </c>
      <c r="F135" s="17">
        <f>F136</f>
        <v>0</v>
      </c>
      <c r="G135" s="15"/>
    </row>
    <row r="136" spans="1:7" ht="25.5" hidden="1" customHeight="1" x14ac:dyDescent="0.25">
      <c r="A136" s="91"/>
      <c r="B136" s="57"/>
      <c r="C136" s="5"/>
      <c r="D136" s="36" t="s">
        <v>6</v>
      </c>
      <c r="E136" s="17">
        <v>0</v>
      </c>
      <c r="F136" s="17">
        <v>0</v>
      </c>
      <c r="G136" s="15"/>
    </row>
    <row r="137" spans="1:7" ht="24.75" customHeight="1" x14ac:dyDescent="0.25">
      <c r="A137" s="91"/>
      <c r="B137" s="85">
        <v>85295</v>
      </c>
      <c r="C137" s="127" t="s">
        <v>25</v>
      </c>
      <c r="D137" s="128"/>
      <c r="E137" s="17">
        <f>SUM(E138)</f>
        <v>24000</v>
      </c>
      <c r="F137" s="17">
        <f>SUM(F138)</f>
        <v>5942.8</v>
      </c>
      <c r="G137" s="15">
        <f t="shared" si="8"/>
        <v>0.24761666666666668</v>
      </c>
    </row>
    <row r="138" spans="1:7" ht="27.75" customHeight="1" x14ac:dyDescent="0.25">
      <c r="A138" s="123"/>
      <c r="B138" s="86"/>
      <c r="C138" s="5"/>
      <c r="D138" s="6" t="s">
        <v>6</v>
      </c>
      <c r="E138" s="17">
        <v>24000</v>
      </c>
      <c r="F138" s="17">
        <v>5942.8</v>
      </c>
      <c r="G138" s="15">
        <f t="shared" si="8"/>
        <v>0.24761666666666668</v>
      </c>
    </row>
    <row r="139" spans="1:7" ht="42" hidden="1" customHeight="1" x14ac:dyDescent="0.25">
      <c r="A139" s="90">
        <v>853</v>
      </c>
      <c r="B139" s="12"/>
      <c r="C139" s="96" t="s">
        <v>51</v>
      </c>
      <c r="D139" s="77"/>
      <c r="E139" s="16">
        <f>E140</f>
        <v>0</v>
      </c>
      <c r="F139" s="16" t="str">
        <f>F140</f>
        <v>,</v>
      </c>
      <c r="G139" s="15" t="e">
        <f t="shared" si="8"/>
        <v>#VALUE!</v>
      </c>
    </row>
    <row r="140" spans="1:7" ht="28.5" hidden="1" customHeight="1" x14ac:dyDescent="0.25">
      <c r="A140" s="123"/>
      <c r="B140" s="81">
        <v>85395</v>
      </c>
      <c r="C140" s="87" t="s">
        <v>114</v>
      </c>
      <c r="D140" s="84"/>
      <c r="E140" s="17">
        <v>0</v>
      </c>
      <c r="F140" s="17" t="s">
        <v>81</v>
      </c>
      <c r="G140" s="15" t="e">
        <f t="shared" si="8"/>
        <v>#VALUE!</v>
      </c>
    </row>
    <row r="141" spans="1:7" ht="28.5" hidden="1" customHeight="1" x14ac:dyDescent="0.25">
      <c r="A141" s="67"/>
      <c r="B141" s="82"/>
      <c r="C141" s="65"/>
      <c r="D141" s="69" t="s">
        <v>6</v>
      </c>
      <c r="E141" s="17">
        <v>0</v>
      </c>
      <c r="F141" s="17">
        <v>0</v>
      </c>
      <c r="G141" s="15" t="e">
        <f t="shared" si="8"/>
        <v>#DIV/0!</v>
      </c>
    </row>
    <row r="142" spans="1:7" ht="17.25" hidden="1" customHeight="1" x14ac:dyDescent="0.25">
      <c r="A142" s="67"/>
      <c r="B142" s="82"/>
      <c r="C142" s="5"/>
      <c r="D142" s="69" t="s">
        <v>7</v>
      </c>
      <c r="E142" s="17">
        <v>0</v>
      </c>
      <c r="F142" s="17">
        <v>0</v>
      </c>
      <c r="G142" s="15" t="e">
        <f t="shared" si="8"/>
        <v>#DIV/0!</v>
      </c>
    </row>
    <row r="143" spans="1:7" ht="34.5" customHeight="1" x14ac:dyDescent="0.25">
      <c r="A143" s="90">
        <v>854</v>
      </c>
      <c r="B143" s="12"/>
      <c r="C143" s="96" t="s">
        <v>52</v>
      </c>
      <c r="D143" s="77"/>
      <c r="E143" s="16">
        <f>E145+E147+E151+E153+E149</f>
        <v>876110</v>
      </c>
      <c r="F143" s="16">
        <f>F145+F147+F151+F153+F149</f>
        <v>417415.74</v>
      </c>
      <c r="G143" s="15">
        <f t="shared" si="8"/>
        <v>0.47644215908961202</v>
      </c>
    </row>
    <row r="144" spans="1:7" ht="34.5" customHeight="1" x14ac:dyDescent="0.25">
      <c r="A144" s="91"/>
      <c r="B144" s="12"/>
      <c r="C144" s="96" t="s">
        <v>52</v>
      </c>
      <c r="D144" s="77"/>
      <c r="E144" s="16">
        <f>E145+E147+E149+E151</f>
        <v>876110</v>
      </c>
      <c r="F144" s="16">
        <f>F145+F147+F149+F151</f>
        <v>417415.74</v>
      </c>
      <c r="G144" s="15">
        <f t="shared" si="8"/>
        <v>0.47644215908961202</v>
      </c>
    </row>
    <row r="145" spans="1:7" ht="24" customHeight="1" x14ac:dyDescent="0.25">
      <c r="A145" s="91"/>
      <c r="B145" s="81">
        <v>85401</v>
      </c>
      <c r="C145" s="87" t="s">
        <v>53</v>
      </c>
      <c r="D145" s="84"/>
      <c r="E145" s="17">
        <f>SUM(E146)</f>
        <v>716360</v>
      </c>
      <c r="F145" s="17">
        <f>SUM(F146)</f>
        <v>329206.96999999997</v>
      </c>
      <c r="G145" s="15">
        <f t="shared" si="8"/>
        <v>0.45955520967111502</v>
      </c>
    </row>
    <row r="146" spans="1:7" ht="24.75" customHeight="1" x14ac:dyDescent="0.25">
      <c r="A146" s="91"/>
      <c r="B146" s="82"/>
      <c r="C146" s="92" t="s">
        <v>103</v>
      </c>
      <c r="D146" s="93"/>
      <c r="E146" s="17">
        <v>716360</v>
      </c>
      <c r="F146" s="17">
        <v>329206.96999999997</v>
      </c>
      <c r="G146" s="15">
        <f t="shared" si="8"/>
        <v>0.45955520967111502</v>
      </c>
    </row>
    <row r="147" spans="1:7" ht="24" customHeight="1" x14ac:dyDescent="0.25">
      <c r="A147" s="91"/>
      <c r="B147" s="81">
        <v>85415</v>
      </c>
      <c r="C147" s="83" t="s">
        <v>90</v>
      </c>
      <c r="D147" s="84"/>
      <c r="E147" s="17">
        <f>SUM(E148)</f>
        <v>128000</v>
      </c>
      <c r="F147" s="17">
        <f>SUM(F148)</f>
        <v>71008.77</v>
      </c>
      <c r="G147" s="15">
        <f t="shared" si="8"/>
        <v>0.55475601562499999</v>
      </c>
    </row>
    <row r="148" spans="1:7" ht="25.5" customHeight="1" x14ac:dyDescent="0.25">
      <c r="A148" s="91"/>
      <c r="B148" s="82"/>
      <c r="C148" s="5"/>
      <c r="D148" s="69" t="s">
        <v>8</v>
      </c>
      <c r="E148" s="17">
        <v>128000</v>
      </c>
      <c r="F148" s="17">
        <v>71008.77</v>
      </c>
      <c r="G148" s="15">
        <f t="shared" si="8"/>
        <v>0.55475601562499999</v>
      </c>
    </row>
    <row r="149" spans="1:7" ht="43.5" customHeight="1" x14ac:dyDescent="0.25">
      <c r="A149" s="91"/>
      <c r="B149" s="85">
        <v>85416</v>
      </c>
      <c r="C149" s="89" t="s">
        <v>89</v>
      </c>
      <c r="D149" s="84"/>
      <c r="E149" s="17">
        <f>E150</f>
        <v>28000</v>
      </c>
      <c r="F149" s="17">
        <f>F150</f>
        <v>16550</v>
      </c>
      <c r="G149" s="15">
        <f t="shared" si="8"/>
        <v>0.59107142857142858</v>
      </c>
    </row>
    <row r="150" spans="1:7" ht="24" customHeight="1" x14ac:dyDescent="0.25">
      <c r="A150" s="91"/>
      <c r="B150" s="86"/>
      <c r="C150" s="5"/>
      <c r="D150" s="69" t="s">
        <v>8</v>
      </c>
      <c r="E150" s="17">
        <v>28000</v>
      </c>
      <c r="F150" s="17">
        <v>16550</v>
      </c>
      <c r="G150" s="15">
        <f t="shared" si="8"/>
        <v>0.59107142857142858</v>
      </c>
    </row>
    <row r="151" spans="1:7" ht="29.25" customHeight="1" x14ac:dyDescent="0.25">
      <c r="A151" s="91"/>
      <c r="B151" s="81">
        <v>85446</v>
      </c>
      <c r="C151" s="89" t="s">
        <v>54</v>
      </c>
      <c r="D151" s="84"/>
      <c r="E151" s="17">
        <f>E152</f>
        <v>3750</v>
      </c>
      <c r="F151" s="17">
        <f>F152</f>
        <v>650</v>
      </c>
      <c r="G151" s="15">
        <f t="shared" si="8"/>
        <v>0.17333333333333334</v>
      </c>
    </row>
    <row r="152" spans="1:7" ht="23.25" customHeight="1" x14ac:dyDescent="0.25">
      <c r="A152" s="91"/>
      <c r="B152" s="82"/>
      <c r="C152" s="5"/>
      <c r="D152" s="69" t="s">
        <v>6</v>
      </c>
      <c r="E152" s="17">
        <v>3750</v>
      </c>
      <c r="F152" s="17">
        <v>650</v>
      </c>
      <c r="G152" s="15">
        <f t="shared" si="8"/>
        <v>0.17333333333333334</v>
      </c>
    </row>
    <row r="153" spans="1:7" ht="17.25" hidden="1" customHeight="1" x14ac:dyDescent="0.25">
      <c r="A153" s="94"/>
      <c r="B153" s="85">
        <v>85495</v>
      </c>
      <c r="C153" s="89" t="s">
        <v>78</v>
      </c>
      <c r="D153" s="101"/>
      <c r="E153" s="17"/>
      <c r="F153" s="17"/>
      <c r="G153" s="15" t="e">
        <f t="shared" si="8"/>
        <v>#DIV/0!</v>
      </c>
    </row>
    <row r="154" spans="1:7" ht="17.25" hidden="1" customHeight="1" x14ac:dyDescent="0.25">
      <c r="A154" s="95"/>
      <c r="B154" s="86"/>
      <c r="C154" s="23"/>
      <c r="D154" s="69" t="s">
        <v>6</v>
      </c>
      <c r="E154" s="17"/>
      <c r="F154" s="17"/>
      <c r="G154" s="15" t="e">
        <f t="shared" si="8"/>
        <v>#DIV/0!</v>
      </c>
    </row>
    <row r="155" spans="1:7" ht="25.5" customHeight="1" x14ac:dyDescent="0.25">
      <c r="A155" s="90">
        <v>855</v>
      </c>
      <c r="B155" s="68"/>
      <c r="C155" s="5"/>
      <c r="D155" s="74" t="s">
        <v>96</v>
      </c>
      <c r="E155" s="16">
        <f>E156+E158+E160+E162+E164+E166</f>
        <v>11818019</v>
      </c>
      <c r="F155" s="16">
        <f>F156+F158+F160+F162+F164+F166</f>
        <v>6867408.9800000004</v>
      </c>
      <c r="G155" s="14">
        <f t="shared" si="8"/>
        <v>0.5810964578750466</v>
      </c>
    </row>
    <row r="156" spans="1:7" ht="32.25" customHeight="1" x14ac:dyDescent="0.25">
      <c r="A156" s="91"/>
      <c r="B156" s="85">
        <v>85501</v>
      </c>
      <c r="C156" s="23"/>
      <c r="D156" s="69" t="s">
        <v>91</v>
      </c>
      <c r="E156" s="17">
        <f>E157</f>
        <v>7010000</v>
      </c>
      <c r="F156" s="17">
        <f>F157</f>
        <v>4119532.41</v>
      </c>
      <c r="G156" s="15">
        <f t="shared" si="8"/>
        <v>0.58766510841654784</v>
      </c>
    </row>
    <row r="157" spans="1:7" ht="24.75" customHeight="1" x14ac:dyDescent="0.25">
      <c r="A157" s="91"/>
      <c r="B157" s="86"/>
      <c r="C157" s="23"/>
      <c r="D157" s="69" t="s">
        <v>6</v>
      </c>
      <c r="E157" s="17">
        <v>7010000</v>
      </c>
      <c r="F157" s="17">
        <v>4119532.41</v>
      </c>
      <c r="G157" s="15">
        <f t="shared" si="8"/>
        <v>0.58766510841654784</v>
      </c>
    </row>
    <row r="158" spans="1:7" ht="57.75" customHeight="1" x14ac:dyDescent="0.25">
      <c r="A158" s="91"/>
      <c r="B158" s="66">
        <v>85502</v>
      </c>
      <c r="C158" s="23"/>
      <c r="D158" s="69" t="s">
        <v>92</v>
      </c>
      <c r="E158" s="17">
        <f>E159</f>
        <v>4152444</v>
      </c>
      <c r="F158" s="17">
        <f>F159</f>
        <v>2630623.15</v>
      </c>
      <c r="G158" s="15">
        <f t="shared" si="8"/>
        <v>0.63351201123964584</v>
      </c>
    </row>
    <row r="159" spans="1:7" ht="27.75" customHeight="1" x14ac:dyDescent="0.25">
      <c r="A159" s="91"/>
      <c r="B159" s="66"/>
      <c r="C159" s="23"/>
      <c r="D159" s="69" t="s">
        <v>6</v>
      </c>
      <c r="E159" s="17">
        <v>4152444</v>
      </c>
      <c r="F159" s="17">
        <v>2630623.15</v>
      </c>
      <c r="G159" s="15">
        <f t="shared" si="8"/>
        <v>0.63351201123964584</v>
      </c>
    </row>
    <row r="160" spans="1:7" ht="38.25" customHeight="1" x14ac:dyDescent="0.25">
      <c r="A160" s="91"/>
      <c r="B160" s="85">
        <v>85503</v>
      </c>
      <c r="C160" s="23"/>
      <c r="D160" s="69" t="s">
        <v>93</v>
      </c>
      <c r="E160" s="17">
        <f>E161</f>
        <v>955</v>
      </c>
      <c r="F160" s="17">
        <f>F161</f>
        <v>660</v>
      </c>
      <c r="G160" s="15">
        <f t="shared" si="8"/>
        <v>0.69109947643979053</v>
      </c>
    </row>
    <row r="161" spans="1:7" ht="28.5" customHeight="1" x14ac:dyDescent="0.25">
      <c r="A161" s="91"/>
      <c r="B161" s="86"/>
      <c r="C161" s="23"/>
      <c r="D161" s="69" t="s">
        <v>6</v>
      </c>
      <c r="E161" s="17">
        <v>955</v>
      </c>
      <c r="F161" s="17">
        <v>660</v>
      </c>
      <c r="G161" s="15">
        <f t="shared" si="8"/>
        <v>0.69109947643979053</v>
      </c>
    </row>
    <row r="162" spans="1:7" ht="33.75" customHeight="1" x14ac:dyDescent="0.25">
      <c r="A162" s="91"/>
      <c r="B162" s="66">
        <v>85504</v>
      </c>
      <c r="C162" s="23"/>
      <c r="D162" s="69" t="s">
        <v>94</v>
      </c>
      <c r="E162" s="17">
        <f>E163</f>
        <v>420620</v>
      </c>
      <c r="F162" s="17">
        <f>F163</f>
        <v>22699.759999999998</v>
      </c>
      <c r="G162" s="15">
        <f t="shared" si="8"/>
        <v>5.3967381484475295E-2</v>
      </c>
    </row>
    <row r="163" spans="1:7" ht="29.25" customHeight="1" x14ac:dyDescent="0.25">
      <c r="A163" s="91"/>
      <c r="B163" s="66"/>
      <c r="C163" s="23"/>
      <c r="D163" s="69" t="s">
        <v>6</v>
      </c>
      <c r="E163" s="17">
        <v>420620</v>
      </c>
      <c r="F163" s="17">
        <v>22699.759999999998</v>
      </c>
      <c r="G163" s="15">
        <f t="shared" si="8"/>
        <v>5.3967381484475295E-2</v>
      </c>
    </row>
    <row r="164" spans="1:7" ht="29.25" customHeight="1" x14ac:dyDescent="0.25">
      <c r="A164" s="91"/>
      <c r="B164" s="73">
        <v>85508</v>
      </c>
      <c r="C164" s="23"/>
      <c r="D164" s="70" t="s">
        <v>95</v>
      </c>
      <c r="E164" s="17">
        <f>E165</f>
        <v>200000</v>
      </c>
      <c r="F164" s="17">
        <f>F165</f>
        <v>66140.72</v>
      </c>
      <c r="G164" s="15">
        <f t="shared" ref="G164:G165" si="12">F164/E164</f>
        <v>0.33070359999999999</v>
      </c>
    </row>
    <row r="165" spans="1:7" ht="29.25" customHeight="1" x14ac:dyDescent="0.25">
      <c r="A165" s="91"/>
      <c r="B165" s="73"/>
      <c r="C165" s="23"/>
      <c r="D165" s="70" t="s">
        <v>6</v>
      </c>
      <c r="E165" s="17">
        <v>200000</v>
      </c>
      <c r="F165" s="17">
        <v>66140.72</v>
      </c>
      <c r="G165" s="15">
        <f t="shared" si="12"/>
        <v>0.33070359999999999</v>
      </c>
    </row>
    <row r="166" spans="1:7" ht="48" customHeight="1" x14ac:dyDescent="0.25">
      <c r="A166" s="91"/>
      <c r="B166" s="66">
        <v>85513</v>
      </c>
      <c r="C166" s="23"/>
      <c r="D166" s="69" t="s">
        <v>119</v>
      </c>
      <c r="E166" s="17">
        <f>E167</f>
        <v>34000</v>
      </c>
      <c r="F166" s="17">
        <f>F167</f>
        <v>27752.94</v>
      </c>
      <c r="G166" s="15">
        <f t="shared" si="8"/>
        <v>0.81626294117647058</v>
      </c>
    </row>
    <row r="167" spans="1:7" ht="30" customHeight="1" x14ac:dyDescent="0.25">
      <c r="A167" s="123"/>
      <c r="B167" s="66"/>
      <c r="C167" s="23"/>
      <c r="D167" s="69" t="s">
        <v>6</v>
      </c>
      <c r="E167" s="17">
        <v>34000</v>
      </c>
      <c r="F167" s="17">
        <v>27752.94</v>
      </c>
      <c r="G167" s="15">
        <f t="shared" si="8"/>
        <v>0.81626294117647058</v>
      </c>
    </row>
    <row r="168" spans="1:7" ht="33" customHeight="1" x14ac:dyDescent="0.25">
      <c r="A168" s="80">
        <v>900</v>
      </c>
      <c r="B168" s="12"/>
      <c r="C168" s="76" t="s">
        <v>55</v>
      </c>
      <c r="D168" s="77"/>
      <c r="E168" s="19">
        <f>E169+E171+E173+E175+E178+E181+E183</f>
        <v>5402389</v>
      </c>
      <c r="F168" s="19">
        <f>F169+F171+F173+F175+F178+F181+F183</f>
        <v>1090227.21</v>
      </c>
      <c r="G168" s="14">
        <f t="shared" si="8"/>
        <v>0.20180464790669461</v>
      </c>
    </row>
    <row r="169" spans="1:7" ht="35.25" customHeight="1" x14ac:dyDescent="0.25">
      <c r="A169" s="80"/>
      <c r="B169" s="81">
        <v>90002</v>
      </c>
      <c r="C169" s="87" t="s">
        <v>56</v>
      </c>
      <c r="D169" s="84"/>
      <c r="E169" s="17">
        <f>E170</f>
        <v>1283000</v>
      </c>
      <c r="F169" s="17">
        <f>F170</f>
        <v>495441.7</v>
      </c>
      <c r="G169" s="15">
        <f t="shared" si="8"/>
        <v>0.38615876851130165</v>
      </c>
    </row>
    <row r="170" spans="1:7" ht="23.25" customHeight="1" x14ac:dyDescent="0.25">
      <c r="A170" s="80"/>
      <c r="B170" s="82"/>
      <c r="C170" s="5"/>
      <c r="D170" s="6" t="s">
        <v>6</v>
      </c>
      <c r="E170" s="17">
        <v>1283000</v>
      </c>
      <c r="F170" s="17">
        <v>495441.7</v>
      </c>
      <c r="G170" s="15">
        <f t="shared" si="8"/>
        <v>0.38615876851130165</v>
      </c>
    </row>
    <row r="171" spans="1:7" ht="28.5" customHeight="1" x14ac:dyDescent="0.25">
      <c r="A171" s="80"/>
      <c r="B171" s="81">
        <v>90003</v>
      </c>
      <c r="C171" s="83" t="s">
        <v>57</v>
      </c>
      <c r="D171" s="84"/>
      <c r="E171" s="17">
        <f>E172</f>
        <v>34000</v>
      </c>
      <c r="F171" s="17">
        <f>F172</f>
        <v>24417.41</v>
      </c>
      <c r="G171" s="15">
        <v>0</v>
      </c>
    </row>
    <row r="172" spans="1:7" ht="27.75" customHeight="1" x14ac:dyDescent="0.25">
      <c r="A172" s="80"/>
      <c r="B172" s="82"/>
      <c r="C172" s="5"/>
      <c r="D172" s="6" t="s">
        <v>6</v>
      </c>
      <c r="E172" s="17">
        <v>34000</v>
      </c>
      <c r="F172" s="17">
        <v>24417.41</v>
      </c>
      <c r="G172" s="15">
        <v>0</v>
      </c>
    </row>
    <row r="173" spans="1:7" ht="30.75" customHeight="1" x14ac:dyDescent="0.25">
      <c r="A173" s="80"/>
      <c r="B173" s="81">
        <v>90013</v>
      </c>
      <c r="C173" s="83" t="s">
        <v>58</v>
      </c>
      <c r="D173" s="84"/>
      <c r="E173" s="17">
        <f>E174</f>
        <v>162100</v>
      </c>
      <c r="F173" s="17">
        <f>F174</f>
        <v>69405.73</v>
      </c>
      <c r="G173" s="15">
        <f t="shared" si="8"/>
        <v>0.42816613201727327</v>
      </c>
    </row>
    <row r="174" spans="1:7" ht="24.75" customHeight="1" x14ac:dyDescent="0.25">
      <c r="A174" s="80"/>
      <c r="B174" s="82"/>
      <c r="C174" s="5"/>
      <c r="D174" s="6" t="s">
        <v>8</v>
      </c>
      <c r="E174" s="17">
        <v>162100</v>
      </c>
      <c r="F174" s="17">
        <v>69405.73</v>
      </c>
      <c r="G174" s="15">
        <f t="shared" ref="G174:G204" si="13">F174/E174</f>
        <v>0.42816613201727327</v>
      </c>
    </row>
    <row r="175" spans="1:7" ht="31.5" customHeight="1" x14ac:dyDescent="0.25">
      <c r="A175" s="80"/>
      <c r="B175" s="81">
        <v>90015</v>
      </c>
      <c r="C175" s="89" t="s">
        <v>59</v>
      </c>
      <c r="D175" s="84"/>
      <c r="E175" s="17">
        <f>E176+E177</f>
        <v>1126289</v>
      </c>
      <c r="F175" s="17">
        <f>F176+F177</f>
        <v>354678.27999999997</v>
      </c>
      <c r="G175" s="15">
        <f t="shared" si="13"/>
        <v>0.31490876675524665</v>
      </c>
    </row>
    <row r="176" spans="1:7" ht="21" customHeight="1" x14ac:dyDescent="0.25">
      <c r="A176" s="80"/>
      <c r="B176" s="82"/>
      <c r="C176" s="72"/>
      <c r="D176" s="36" t="s">
        <v>6</v>
      </c>
      <c r="E176" s="17">
        <v>806075</v>
      </c>
      <c r="F176" s="17">
        <v>344314.06</v>
      </c>
      <c r="G176" s="15">
        <f t="shared" si="13"/>
        <v>0.42714891294234408</v>
      </c>
    </row>
    <row r="177" spans="1:7" ht="24.75" customHeight="1" x14ac:dyDescent="0.25">
      <c r="A177" s="80"/>
      <c r="B177" s="82"/>
      <c r="C177" s="5"/>
      <c r="D177" s="6" t="s">
        <v>7</v>
      </c>
      <c r="E177" s="17">
        <v>320214</v>
      </c>
      <c r="F177" s="17">
        <v>10364.219999999999</v>
      </c>
      <c r="G177" s="15">
        <f t="shared" si="13"/>
        <v>3.2366542374786859E-2</v>
      </c>
    </row>
    <row r="178" spans="1:7" ht="47.25" customHeight="1" x14ac:dyDescent="0.25">
      <c r="A178" s="80"/>
      <c r="B178" s="81">
        <v>90019</v>
      </c>
      <c r="C178" s="89" t="s">
        <v>98</v>
      </c>
      <c r="D178" s="84"/>
      <c r="E178" s="17">
        <f>SUM(E179:E180)</f>
        <v>2621000</v>
      </c>
      <c r="F178" s="17">
        <f>SUM(F179:F180)</f>
        <v>60731.59</v>
      </c>
      <c r="G178" s="15">
        <f t="shared" si="13"/>
        <v>2.3171152231972528E-2</v>
      </c>
    </row>
    <row r="179" spans="1:7" ht="27" customHeight="1" x14ac:dyDescent="0.25">
      <c r="A179" s="80"/>
      <c r="B179" s="82"/>
      <c r="C179" s="5"/>
      <c r="D179" s="6" t="s">
        <v>6</v>
      </c>
      <c r="E179" s="17">
        <v>1087000</v>
      </c>
      <c r="F179" s="17">
        <v>56231.59</v>
      </c>
      <c r="G179" s="15">
        <f t="shared" si="13"/>
        <v>5.1730993560257586E-2</v>
      </c>
    </row>
    <row r="180" spans="1:7" ht="27.75" customHeight="1" x14ac:dyDescent="0.25">
      <c r="A180" s="80"/>
      <c r="B180" s="82"/>
      <c r="C180" s="5"/>
      <c r="D180" s="6" t="s">
        <v>7</v>
      </c>
      <c r="E180" s="17">
        <v>1534000</v>
      </c>
      <c r="F180" s="17">
        <v>4500</v>
      </c>
      <c r="G180" s="15">
        <f t="shared" si="13"/>
        <v>2.9335071707953064E-3</v>
      </c>
    </row>
    <row r="181" spans="1:7" ht="42" hidden="1" customHeight="1" x14ac:dyDescent="0.25">
      <c r="A181" s="80"/>
      <c r="B181" s="81">
        <v>90020</v>
      </c>
      <c r="C181" s="83" t="s">
        <v>60</v>
      </c>
      <c r="D181" s="84"/>
      <c r="E181" s="17">
        <v>0</v>
      </c>
      <c r="F181" s="17">
        <v>0</v>
      </c>
      <c r="G181" s="15">
        <v>0</v>
      </c>
    </row>
    <row r="182" spans="1:7" ht="17.25" hidden="1" customHeight="1" x14ac:dyDescent="0.25">
      <c r="A182" s="80"/>
      <c r="B182" s="82"/>
      <c r="C182" s="5"/>
      <c r="D182" s="6" t="s">
        <v>6</v>
      </c>
      <c r="E182" s="17">
        <v>0</v>
      </c>
      <c r="F182" s="17">
        <v>0</v>
      </c>
      <c r="G182" s="15" t="e">
        <f t="shared" si="13"/>
        <v>#DIV/0!</v>
      </c>
    </row>
    <row r="183" spans="1:7" ht="32.25" customHeight="1" x14ac:dyDescent="0.25">
      <c r="A183" s="80"/>
      <c r="B183" s="81">
        <v>90095</v>
      </c>
      <c r="C183" s="83" t="s">
        <v>25</v>
      </c>
      <c r="D183" s="84"/>
      <c r="E183" s="17">
        <f>SUM(E184:E185)</f>
        <v>176000</v>
      </c>
      <c r="F183" s="17">
        <f>SUM(F184:F185)</f>
        <v>85552.5</v>
      </c>
      <c r="G183" s="15">
        <f t="shared" si="13"/>
        <v>0.48609374999999999</v>
      </c>
    </row>
    <row r="184" spans="1:7" ht="27.75" customHeight="1" x14ac:dyDescent="0.25">
      <c r="A184" s="80"/>
      <c r="B184" s="82"/>
      <c r="C184" s="5"/>
      <c r="D184" s="6" t="s">
        <v>8</v>
      </c>
      <c r="E184" s="17">
        <v>141480</v>
      </c>
      <c r="F184" s="17">
        <v>51033</v>
      </c>
      <c r="G184" s="15">
        <f t="shared" si="13"/>
        <v>0.36070822731128077</v>
      </c>
    </row>
    <row r="185" spans="1:7" ht="23.25" customHeight="1" x14ac:dyDescent="0.25">
      <c r="A185" s="80"/>
      <c r="B185" s="82"/>
      <c r="C185" s="5"/>
      <c r="D185" s="6" t="s">
        <v>7</v>
      </c>
      <c r="E185" s="17">
        <v>34520</v>
      </c>
      <c r="F185" s="17">
        <v>34519.5</v>
      </c>
      <c r="G185" s="15">
        <f t="shared" si="13"/>
        <v>0.99998551564310545</v>
      </c>
    </row>
    <row r="186" spans="1:7" ht="40.5" customHeight="1" x14ac:dyDescent="0.25">
      <c r="A186" s="80">
        <v>921</v>
      </c>
      <c r="B186" s="12"/>
      <c r="C186" s="76" t="s">
        <v>61</v>
      </c>
      <c r="D186" s="77"/>
      <c r="E186" s="16">
        <f>E187+E189+E191+E194+E196</f>
        <v>1883244</v>
      </c>
      <c r="F186" s="16">
        <f>F187+F189+F191+F194+F196</f>
        <v>928388.3</v>
      </c>
      <c r="G186" s="14">
        <f t="shared" si="13"/>
        <v>0.49297292331742465</v>
      </c>
    </row>
    <row r="187" spans="1:7" ht="27.75" customHeight="1" x14ac:dyDescent="0.25">
      <c r="A187" s="80"/>
      <c r="B187" s="81">
        <v>92105</v>
      </c>
      <c r="C187" s="89" t="s">
        <v>66</v>
      </c>
      <c r="D187" s="125"/>
      <c r="E187" s="17">
        <f>E188</f>
        <v>25000</v>
      </c>
      <c r="F187" s="17">
        <f>F188</f>
        <v>0</v>
      </c>
      <c r="G187" s="14">
        <f t="shared" si="13"/>
        <v>0</v>
      </c>
    </row>
    <row r="188" spans="1:7" ht="18" customHeight="1" x14ac:dyDescent="0.25">
      <c r="A188" s="80"/>
      <c r="B188" s="81"/>
      <c r="C188" s="5"/>
      <c r="D188" s="30" t="s">
        <v>6</v>
      </c>
      <c r="E188" s="20">
        <v>25000</v>
      </c>
      <c r="F188" s="17">
        <v>0</v>
      </c>
      <c r="G188" s="14">
        <f t="shared" si="13"/>
        <v>0</v>
      </c>
    </row>
    <row r="189" spans="1:7" ht="24" customHeight="1" x14ac:dyDescent="0.25">
      <c r="A189" s="80"/>
      <c r="B189" s="81">
        <v>92109</v>
      </c>
      <c r="C189" s="89" t="s">
        <v>66</v>
      </c>
      <c r="D189" s="84"/>
      <c r="E189" s="17">
        <f>E190</f>
        <v>1285000</v>
      </c>
      <c r="F189" s="17">
        <f>F190</f>
        <v>642500</v>
      </c>
      <c r="G189" s="15">
        <f t="shared" si="13"/>
        <v>0.5</v>
      </c>
    </row>
    <row r="190" spans="1:7" ht="20.25" customHeight="1" x14ac:dyDescent="0.25">
      <c r="A190" s="80"/>
      <c r="B190" s="81"/>
      <c r="C190" s="5"/>
      <c r="D190" s="6" t="s">
        <v>6</v>
      </c>
      <c r="E190" s="20">
        <v>1285000</v>
      </c>
      <c r="F190" s="17">
        <v>642500</v>
      </c>
      <c r="G190" s="15">
        <f t="shared" si="13"/>
        <v>0.5</v>
      </c>
    </row>
    <row r="191" spans="1:7" ht="25.5" customHeight="1" x14ac:dyDescent="0.25">
      <c r="A191" s="80"/>
      <c r="B191" s="81">
        <v>92116</v>
      </c>
      <c r="C191" s="89" t="s">
        <v>62</v>
      </c>
      <c r="D191" s="124"/>
      <c r="E191" s="17">
        <f>E192</f>
        <v>540000</v>
      </c>
      <c r="F191" s="17">
        <f>F192</f>
        <v>270000</v>
      </c>
      <c r="G191" s="15">
        <f t="shared" si="13"/>
        <v>0.5</v>
      </c>
    </row>
    <row r="192" spans="1:7" ht="20.25" customHeight="1" x14ac:dyDescent="0.25">
      <c r="A192" s="80"/>
      <c r="B192" s="81"/>
      <c r="C192" s="5"/>
      <c r="D192" s="6" t="s">
        <v>8</v>
      </c>
      <c r="E192" s="20">
        <v>540000</v>
      </c>
      <c r="F192" s="17">
        <v>270000</v>
      </c>
      <c r="G192" s="15">
        <f t="shared" si="13"/>
        <v>0.5</v>
      </c>
    </row>
    <row r="193" spans="1:17" ht="17.25" hidden="1" customHeight="1" x14ac:dyDescent="0.25">
      <c r="A193" s="80"/>
      <c r="B193" s="81"/>
      <c r="C193" s="5"/>
      <c r="D193" s="6" t="s">
        <v>7</v>
      </c>
      <c r="E193" s="20">
        <v>0</v>
      </c>
      <c r="F193" s="17">
        <v>0</v>
      </c>
      <c r="G193" s="15">
        <v>0</v>
      </c>
    </row>
    <row r="194" spans="1:17" ht="24.75" customHeight="1" x14ac:dyDescent="0.25">
      <c r="A194" s="80"/>
      <c r="B194" s="81">
        <v>92120</v>
      </c>
      <c r="C194" s="89" t="s">
        <v>63</v>
      </c>
      <c r="D194" s="84"/>
      <c r="E194" s="17">
        <f>E195</f>
        <v>5000</v>
      </c>
      <c r="F194" s="17">
        <f>F195</f>
        <v>0</v>
      </c>
      <c r="G194" s="15">
        <f t="shared" si="13"/>
        <v>0</v>
      </c>
    </row>
    <row r="195" spans="1:17" ht="24.75" customHeight="1" x14ac:dyDescent="0.25">
      <c r="A195" s="80"/>
      <c r="B195" s="81"/>
      <c r="C195" s="52"/>
      <c r="D195" s="53" t="s">
        <v>6</v>
      </c>
      <c r="E195" s="20">
        <v>5000</v>
      </c>
      <c r="F195" s="17">
        <v>0</v>
      </c>
      <c r="G195" s="15">
        <f t="shared" si="13"/>
        <v>0</v>
      </c>
    </row>
    <row r="196" spans="1:17" ht="28.5" customHeight="1" x14ac:dyDescent="0.25">
      <c r="A196" s="80"/>
      <c r="B196" s="81">
        <v>92195</v>
      </c>
      <c r="C196" s="89" t="s">
        <v>25</v>
      </c>
      <c r="D196" s="124"/>
      <c r="E196" s="17">
        <f>E197</f>
        <v>28244</v>
      </c>
      <c r="F196" s="17">
        <f>F197</f>
        <v>15888.3</v>
      </c>
      <c r="G196" s="15">
        <f t="shared" si="13"/>
        <v>0.5625371760373884</v>
      </c>
    </row>
    <row r="197" spans="1:17" ht="20.25" customHeight="1" x14ac:dyDescent="0.25">
      <c r="A197" s="80"/>
      <c r="B197" s="81"/>
      <c r="C197" s="5"/>
      <c r="D197" s="6" t="s">
        <v>6</v>
      </c>
      <c r="E197" s="20">
        <v>28244</v>
      </c>
      <c r="F197" s="17">
        <v>15888.3</v>
      </c>
      <c r="G197" s="15">
        <f t="shared" si="13"/>
        <v>0.5625371760373884</v>
      </c>
    </row>
    <row r="198" spans="1:17" ht="33.75" customHeight="1" x14ac:dyDescent="0.25">
      <c r="A198" s="80">
        <v>926</v>
      </c>
      <c r="B198" s="12"/>
      <c r="C198" s="96" t="s">
        <v>64</v>
      </c>
      <c r="D198" s="77"/>
      <c r="E198" s="16">
        <f>E199+E201</f>
        <v>660011</v>
      </c>
      <c r="F198" s="16">
        <f>F199+F201</f>
        <v>295447.23</v>
      </c>
      <c r="G198" s="14">
        <f t="shared" si="13"/>
        <v>0.44763985751752622</v>
      </c>
    </row>
    <row r="199" spans="1:17" ht="28.5" customHeight="1" x14ac:dyDescent="0.25">
      <c r="A199" s="80"/>
      <c r="B199" s="81">
        <v>92605</v>
      </c>
      <c r="C199" s="89" t="s">
        <v>65</v>
      </c>
      <c r="D199" s="125"/>
      <c r="E199" s="17">
        <f>SUM(E200:E200)</f>
        <v>354778</v>
      </c>
      <c r="F199" s="17">
        <f>SUM(F200:F200)</f>
        <v>240996.33</v>
      </c>
      <c r="G199" s="15">
        <f t="shared" si="13"/>
        <v>0.67928769540388634</v>
      </c>
    </row>
    <row r="200" spans="1:17" ht="18" customHeight="1" x14ac:dyDescent="0.25">
      <c r="A200" s="80"/>
      <c r="B200" s="81"/>
      <c r="C200" s="5"/>
      <c r="D200" s="35" t="s">
        <v>6</v>
      </c>
      <c r="E200" s="20">
        <v>354778</v>
      </c>
      <c r="F200" s="17">
        <v>240996.33</v>
      </c>
      <c r="G200" s="15">
        <f t="shared" si="13"/>
        <v>0.67928769540388634</v>
      </c>
    </row>
    <row r="201" spans="1:17" ht="21.75" customHeight="1" x14ac:dyDescent="0.25">
      <c r="A201" s="80"/>
      <c r="B201" s="81">
        <v>92695</v>
      </c>
      <c r="C201" s="89" t="s">
        <v>9</v>
      </c>
      <c r="D201" s="124"/>
      <c r="E201" s="17">
        <f>E204+E203</f>
        <v>305233</v>
      </c>
      <c r="F201" s="17">
        <f>F204+F203</f>
        <v>54450.9</v>
      </c>
      <c r="G201" s="15">
        <f t="shared" si="13"/>
        <v>0.17839126175741155</v>
      </c>
    </row>
    <row r="202" spans="1:17" ht="17.25" hidden="1" customHeight="1" x14ac:dyDescent="0.25">
      <c r="A202" s="80"/>
      <c r="B202" s="81"/>
      <c r="C202" s="5"/>
      <c r="D202" s="35" t="s">
        <v>6</v>
      </c>
      <c r="E202" s="20"/>
      <c r="F202" s="17"/>
      <c r="G202" s="15" t="e">
        <f t="shared" si="13"/>
        <v>#DIV/0!</v>
      </c>
    </row>
    <row r="203" spans="1:17" ht="17.25" customHeight="1" x14ac:dyDescent="0.25">
      <c r="A203" s="80"/>
      <c r="B203" s="81"/>
      <c r="C203" s="5"/>
      <c r="D203" s="35" t="s">
        <v>6</v>
      </c>
      <c r="E203" s="20">
        <v>86793</v>
      </c>
      <c r="F203" s="17">
        <v>34939.9</v>
      </c>
      <c r="G203" s="15">
        <f t="shared" ref="G203" si="14">F203/E203</f>
        <v>0.40256587512817854</v>
      </c>
    </row>
    <row r="204" spans="1:17" ht="19.5" customHeight="1" x14ac:dyDescent="0.25">
      <c r="A204" s="80"/>
      <c r="B204" s="81"/>
      <c r="C204" s="5"/>
      <c r="D204" s="35" t="s">
        <v>7</v>
      </c>
      <c r="E204" s="20">
        <v>218440</v>
      </c>
      <c r="F204" s="17">
        <v>19511</v>
      </c>
      <c r="G204" s="15">
        <f t="shared" si="13"/>
        <v>8.9319721662699136E-2</v>
      </c>
    </row>
    <row r="205" spans="1:17" x14ac:dyDescent="0.25">
      <c r="A205" s="10"/>
      <c r="B205" s="11"/>
      <c r="C205" s="11"/>
      <c r="D205" s="11"/>
      <c r="E205" s="11"/>
      <c r="F205" s="29"/>
      <c r="G205" s="11"/>
    </row>
    <row r="206" spans="1:17" x14ac:dyDescent="0.25">
      <c r="A206" s="10"/>
      <c r="B206" s="11"/>
      <c r="C206" s="11"/>
      <c r="D206" s="11"/>
      <c r="E206" s="11"/>
      <c r="F206" s="29"/>
      <c r="G206" s="11"/>
    </row>
    <row r="207" spans="1:17" x14ac:dyDescent="0.25">
      <c r="A207" s="39"/>
      <c r="B207" s="40"/>
      <c r="C207" s="40"/>
      <c r="D207" s="40"/>
      <c r="E207" s="40"/>
      <c r="F207" s="41"/>
      <c r="G207" s="40"/>
      <c r="H207" s="43"/>
      <c r="I207" s="43"/>
      <c r="J207" s="43"/>
      <c r="K207" s="43"/>
      <c r="L207" s="43"/>
      <c r="M207" s="43"/>
      <c r="N207" s="43"/>
      <c r="O207" s="43"/>
      <c r="P207" s="43"/>
      <c r="Q207" s="43"/>
    </row>
    <row r="208" spans="1:17" x14ac:dyDescent="0.25">
      <c r="A208" s="42"/>
      <c r="B208" s="43"/>
      <c r="C208" s="43"/>
      <c r="D208" s="43"/>
      <c r="E208" s="27"/>
      <c r="F208" s="44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</row>
    <row r="209" spans="1:17" x14ac:dyDescent="0.25">
      <c r="A209" s="42"/>
      <c r="B209" s="43"/>
      <c r="C209" s="43"/>
      <c r="D209" s="43"/>
      <c r="E209" s="44"/>
      <c r="F209" s="44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</row>
    <row r="210" spans="1:17" x14ac:dyDescent="0.25">
      <c r="A210" s="42"/>
      <c r="B210" s="43"/>
      <c r="C210" s="43"/>
      <c r="D210" s="43"/>
      <c r="E210" s="43"/>
      <c r="F210" s="44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</row>
    <row r="211" spans="1:17" x14ac:dyDescent="0.25">
      <c r="A211" s="42"/>
      <c r="B211" s="43"/>
      <c r="C211" s="43"/>
      <c r="D211" s="43"/>
      <c r="E211" s="43"/>
      <c r="F211" s="44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</row>
    <row r="212" spans="1:17" x14ac:dyDescent="0.25">
      <c r="A212" s="42"/>
      <c r="B212" s="43"/>
      <c r="C212" s="43"/>
      <c r="D212" s="43"/>
      <c r="E212" s="43"/>
      <c r="F212" s="44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</row>
    <row r="213" spans="1:17" x14ac:dyDescent="0.25">
      <c r="A213" s="42"/>
      <c r="B213" s="43"/>
      <c r="C213" s="43"/>
      <c r="D213" s="43"/>
      <c r="E213" s="43"/>
      <c r="F213" s="44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</row>
    <row r="214" spans="1:17" x14ac:dyDescent="0.25">
      <c r="A214" s="42"/>
      <c r="B214" s="43"/>
      <c r="C214" s="43"/>
      <c r="D214" s="43"/>
      <c r="E214" s="43"/>
      <c r="F214" s="44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</row>
    <row r="215" spans="1:17" x14ac:dyDescent="0.25">
      <c r="A215" s="42"/>
      <c r="B215" s="43"/>
      <c r="C215" s="43"/>
      <c r="D215" s="43"/>
      <c r="E215" s="43"/>
      <c r="F215" s="44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</row>
    <row r="216" spans="1:17" x14ac:dyDescent="0.25">
      <c r="A216" s="42"/>
      <c r="B216" s="43"/>
      <c r="C216" s="43"/>
      <c r="D216" s="43"/>
      <c r="E216" s="43"/>
      <c r="F216" s="44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</row>
    <row r="217" spans="1:17" x14ac:dyDescent="0.25">
      <c r="A217" s="42"/>
      <c r="B217" s="43"/>
      <c r="C217" s="43"/>
      <c r="D217" s="43"/>
      <c r="E217" s="43"/>
      <c r="F217" s="44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</row>
    <row r="218" spans="1:17" x14ac:dyDescent="0.25">
      <c r="A218" s="42"/>
      <c r="B218" s="43"/>
      <c r="C218" s="43"/>
      <c r="D218" s="43"/>
      <c r="E218" s="43"/>
      <c r="F218" s="44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</row>
    <row r="219" spans="1:17" x14ac:dyDescent="0.25">
      <c r="A219" s="42"/>
      <c r="B219" s="43"/>
      <c r="C219" s="43"/>
      <c r="D219" s="43"/>
      <c r="E219" s="43"/>
      <c r="F219" s="44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</row>
    <row r="220" spans="1:17" x14ac:dyDescent="0.25">
      <c r="A220" s="42"/>
      <c r="B220" s="43"/>
      <c r="C220" s="43"/>
      <c r="D220" s="43"/>
      <c r="E220" s="43"/>
      <c r="F220" s="44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</row>
    <row r="221" spans="1:17" x14ac:dyDescent="0.25">
      <c r="A221" s="42"/>
      <c r="B221" s="43"/>
      <c r="C221" s="43"/>
      <c r="D221" s="43"/>
      <c r="E221" s="43"/>
      <c r="F221" s="44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</row>
    <row r="222" spans="1:17" x14ac:dyDescent="0.25">
      <c r="A222" s="42"/>
      <c r="B222" s="43"/>
      <c r="C222" s="43"/>
      <c r="D222" s="43"/>
      <c r="E222" s="43"/>
      <c r="F222" s="44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</row>
    <row r="223" spans="1:17" x14ac:dyDescent="0.25">
      <c r="A223" s="42"/>
      <c r="B223" s="43"/>
      <c r="C223" s="43"/>
      <c r="D223" s="43"/>
      <c r="E223" s="43"/>
      <c r="F223" s="44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</row>
    <row r="224" spans="1:17" x14ac:dyDescent="0.25">
      <c r="A224" s="42"/>
      <c r="B224" s="43"/>
      <c r="C224" s="43"/>
      <c r="D224" s="43"/>
      <c r="E224" s="43"/>
      <c r="F224" s="44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</row>
    <row r="225" spans="1:17" x14ac:dyDescent="0.25">
      <c r="A225" s="42"/>
      <c r="B225" s="43"/>
      <c r="C225" s="43"/>
      <c r="D225" s="43"/>
      <c r="E225" s="43"/>
      <c r="F225" s="44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</row>
    <row r="226" spans="1:17" x14ac:dyDescent="0.25">
      <c r="A226" s="42"/>
      <c r="B226" s="43"/>
      <c r="C226" s="43"/>
      <c r="D226" s="43"/>
      <c r="E226" s="43"/>
      <c r="F226" s="44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</row>
    <row r="227" spans="1:17" x14ac:dyDescent="0.25">
      <c r="A227" s="42"/>
      <c r="B227" s="43"/>
      <c r="C227" s="43"/>
      <c r="D227" s="43"/>
      <c r="E227" s="43"/>
      <c r="F227" s="44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</row>
    <row r="228" spans="1:17" x14ac:dyDescent="0.25">
      <c r="A228" s="42"/>
      <c r="B228" s="43"/>
      <c r="C228" s="43"/>
      <c r="D228" s="43"/>
      <c r="E228" s="43"/>
      <c r="F228" s="44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</row>
    <row r="229" spans="1:17" x14ac:dyDescent="0.25">
      <c r="A229" s="42"/>
      <c r="B229" s="43"/>
      <c r="C229" s="43"/>
      <c r="D229" s="43"/>
      <c r="E229" s="43"/>
      <c r="F229" s="44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</row>
    <row r="230" spans="1:17" x14ac:dyDescent="0.25">
      <c r="A230" s="42"/>
      <c r="B230" s="43"/>
      <c r="C230" s="43"/>
      <c r="D230" s="43"/>
      <c r="E230" s="43"/>
      <c r="F230" s="44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</row>
    <row r="231" spans="1:17" x14ac:dyDescent="0.25">
      <c r="A231" s="42"/>
      <c r="B231" s="43"/>
      <c r="C231" s="43"/>
      <c r="D231" s="43"/>
      <c r="E231" s="43"/>
      <c r="F231" s="44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</row>
    <row r="232" spans="1:17" x14ac:dyDescent="0.25">
      <c r="A232" s="42"/>
      <c r="B232" s="43"/>
      <c r="C232" s="43"/>
      <c r="D232" s="43"/>
      <c r="E232" s="43"/>
      <c r="F232" s="44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</row>
    <row r="233" spans="1:17" x14ac:dyDescent="0.25">
      <c r="A233" s="42"/>
      <c r="B233" s="43"/>
      <c r="C233" s="43"/>
      <c r="D233" s="43"/>
      <c r="E233" s="43"/>
      <c r="F233" s="44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</row>
    <row r="234" spans="1:17" x14ac:dyDescent="0.25">
      <c r="A234" s="42"/>
      <c r="B234" s="43"/>
      <c r="C234" s="43"/>
      <c r="D234" s="43"/>
      <c r="E234" s="43"/>
      <c r="F234" s="44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</row>
    <row r="235" spans="1:17" x14ac:dyDescent="0.25">
      <c r="A235" s="42"/>
      <c r="B235" s="43"/>
      <c r="C235" s="43"/>
      <c r="D235" s="43"/>
      <c r="E235" s="43"/>
      <c r="F235" s="44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</row>
    <row r="236" spans="1:17" x14ac:dyDescent="0.25">
      <c r="A236" s="42"/>
      <c r="B236" s="43"/>
      <c r="C236" s="43"/>
      <c r="D236" s="43"/>
      <c r="E236" s="43"/>
      <c r="F236" s="44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</row>
    <row r="237" spans="1:17" x14ac:dyDescent="0.25">
      <c r="A237" s="42"/>
      <c r="B237" s="43"/>
      <c r="C237" s="43"/>
      <c r="D237" s="43"/>
      <c r="E237" s="43"/>
      <c r="F237" s="44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</row>
    <row r="238" spans="1:17" x14ac:dyDescent="0.25">
      <c r="A238" s="42"/>
      <c r="B238" s="43"/>
      <c r="C238" s="43"/>
      <c r="D238" s="43"/>
      <c r="E238" s="43"/>
      <c r="F238" s="44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</row>
    <row r="239" spans="1:17" x14ac:dyDescent="0.25">
      <c r="A239" s="42"/>
      <c r="B239" s="43"/>
      <c r="C239" s="43"/>
      <c r="D239" s="43"/>
      <c r="E239" s="43"/>
      <c r="F239" s="44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</row>
    <row r="240" spans="1:17" x14ac:dyDescent="0.25">
      <c r="A240" s="42"/>
      <c r="B240" s="43"/>
      <c r="C240" s="43"/>
      <c r="D240" s="43"/>
      <c r="E240" s="43"/>
      <c r="F240" s="44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</row>
    <row r="241" spans="1:17" x14ac:dyDescent="0.25">
      <c r="A241" s="42"/>
      <c r="B241" s="43"/>
      <c r="C241" s="43"/>
      <c r="D241" s="43"/>
      <c r="E241" s="43"/>
      <c r="F241" s="44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</row>
    <row r="242" spans="1:17" x14ac:dyDescent="0.25">
      <c r="A242" s="42"/>
      <c r="B242" s="43"/>
      <c r="C242" s="43"/>
      <c r="D242" s="43"/>
      <c r="E242" s="43"/>
      <c r="F242" s="44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</row>
    <row r="243" spans="1:17" x14ac:dyDescent="0.25">
      <c r="A243" s="42"/>
      <c r="B243" s="43"/>
      <c r="C243" s="43"/>
      <c r="D243" s="43"/>
      <c r="E243" s="43"/>
      <c r="F243" s="44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</row>
    <row r="244" spans="1:17" x14ac:dyDescent="0.25">
      <c r="A244" s="42"/>
      <c r="B244" s="43"/>
      <c r="C244" s="43"/>
      <c r="D244" s="43"/>
      <c r="E244" s="43"/>
      <c r="F244" s="44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</row>
    <row r="245" spans="1:17" x14ac:dyDescent="0.25">
      <c r="A245" s="42"/>
      <c r="B245" s="43"/>
      <c r="C245" s="43"/>
      <c r="D245" s="43"/>
      <c r="E245" s="43"/>
      <c r="F245" s="44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</row>
    <row r="246" spans="1:17" x14ac:dyDescent="0.25">
      <c r="A246" s="42"/>
      <c r="B246" s="43"/>
      <c r="C246" s="43"/>
      <c r="D246" s="43"/>
      <c r="E246" s="43"/>
      <c r="F246" s="44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</row>
    <row r="247" spans="1:17" x14ac:dyDescent="0.25">
      <c r="A247" s="42"/>
      <c r="B247" s="43"/>
      <c r="C247" s="43"/>
      <c r="D247" s="43"/>
      <c r="E247" s="43"/>
      <c r="F247" s="44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</row>
    <row r="248" spans="1:17" x14ac:dyDescent="0.25">
      <c r="A248" s="42"/>
      <c r="B248" s="43"/>
      <c r="C248" s="43"/>
      <c r="D248" s="43"/>
      <c r="E248" s="43"/>
      <c r="F248" s="44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</row>
    <row r="249" spans="1:17" x14ac:dyDescent="0.25">
      <c r="A249" s="42"/>
      <c r="B249" s="43"/>
      <c r="C249" s="43"/>
      <c r="D249" s="43"/>
      <c r="E249" s="43"/>
      <c r="F249" s="44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</row>
    <row r="250" spans="1:17" x14ac:dyDescent="0.25">
      <c r="A250" s="42"/>
      <c r="B250" s="43"/>
      <c r="C250" s="43"/>
      <c r="D250" s="43"/>
      <c r="E250" s="43"/>
      <c r="F250" s="44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</row>
    <row r="251" spans="1:17" x14ac:dyDescent="0.25">
      <c r="A251" s="42"/>
      <c r="B251" s="43"/>
      <c r="C251" s="43"/>
      <c r="D251" s="43"/>
      <c r="E251" s="43"/>
      <c r="F251" s="44"/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3"/>
    </row>
    <row r="252" spans="1:17" x14ac:dyDescent="0.25">
      <c r="A252" s="42"/>
      <c r="B252" s="43"/>
      <c r="C252" s="43"/>
      <c r="D252" s="43"/>
      <c r="E252" s="43"/>
      <c r="F252" s="44"/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3"/>
    </row>
    <row r="253" spans="1:17" x14ac:dyDescent="0.25">
      <c r="A253" s="42"/>
      <c r="B253" s="43"/>
      <c r="C253" s="43"/>
      <c r="D253" s="43"/>
      <c r="E253" s="43"/>
      <c r="F253" s="44"/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3"/>
    </row>
    <row r="254" spans="1:17" x14ac:dyDescent="0.25">
      <c r="A254" s="42"/>
      <c r="B254" s="43"/>
      <c r="C254" s="43"/>
      <c r="D254" s="43"/>
      <c r="E254" s="43"/>
      <c r="F254" s="44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</row>
    <row r="255" spans="1:17" x14ac:dyDescent="0.25">
      <c r="A255" s="42"/>
      <c r="B255" s="43"/>
      <c r="C255" s="43"/>
      <c r="D255" s="43"/>
      <c r="E255" s="43"/>
      <c r="F255" s="44"/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</row>
    <row r="256" spans="1:17" x14ac:dyDescent="0.25">
      <c r="A256" s="42"/>
      <c r="B256" s="43"/>
      <c r="C256" s="43"/>
      <c r="D256" s="43"/>
      <c r="E256" s="43"/>
      <c r="F256" s="44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</row>
    <row r="257" spans="1:17" x14ac:dyDescent="0.25">
      <c r="A257" s="42"/>
      <c r="B257" s="43"/>
      <c r="C257" s="43"/>
      <c r="D257" s="43"/>
      <c r="E257" s="43"/>
      <c r="F257" s="44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</row>
    <row r="258" spans="1:17" x14ac:dyDescent="0.25">
      <c r="A258" s="42"/>
      <c r="B258" s="43"/>
      <c r="C258" s="43"/>
      <c r="D258" s="43"/>
      <c r="E258" s="43"/>
      <c r="F258" s="44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</row>
    <row r="259" spans="1:17" x14ac:dyDescent="0.25">
      <c r="A259" s="42"/>
      <c r="B259" s="43"/>
      <c r="C259" s="43"/>
      <c r="D259" s="43"/>
      <c r="E259" s="43"/>
      <c r="F259" s="44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</row>
    <row r="260" spans="1:17" x14ac:dyDescent="0.25">
      <c r="A260" s="42"/>
      <c r="B260" s="43"/>
      <c r="C260" s="43"/>
      <c r="D260" s="43"/>
      <c r="E260" s="43"/>
      <c r="F260" s="44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</row>
    <row r="261" spans="1:17" x14ac:dyDescent="0.25">
      <c r="A261" s="42"/>
      <c r="B261" s="43"/>
      <c r="C261" s="43"/>
      <c r="D261" s="43"/>
      <c r="E261" s="43"/>
      <c r="F261" s="44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</row>
    <row r="262" spans="1:17" x14ac:dyDescent="0.25">
      <c r="A262" s="42"/>
      <c r="B262" s="43"/>
      <c r="C262" s="43"/>
      <c r="D262" s="43"/>
      <c r="E262" s="43"/>
      <c r="F262" s="44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</row>
    <row r="263" spans="1:17" x14ac:dyDescent="0.25">
      <c r="A263" s="42"/>
      <c r="B263" s="43"/>
      <c r="C263" s="43"/>
      <c r="D263" s="43"/>
      <c r="E263" s="43"/>
      <c r="F263" s="44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</row>
    <row r="264" spans="1:17" x14ac:dyDescent="0.25">
      <c r="A264" s="42"/>
      <c r="B264" s="43"/>
      <c r="C264" s="43"/>
      <c r="D264" s="43"/>
      <c r="E264" s="43"/>
      <c r="F264" s="44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</row>
    <row r="265" spans="1:17" x14ac:dyDescent="0.25">
      <c r="A265" s="42"/>
      <c r="B265" s="43"/>
      <c r="C265" s="43"/>
      <c r="D265" s="43"/>
      <c r="E265" s="43"/>
      <c r="F265" s="44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</row>
    <row r="266" spans="1:17" x14ac:dyDescent="0.25">
      <c r="A266" s="42"/>
      <c r="B266" s="43"/>
      <c r="C266" s="43"/>
      <c r="D266" s="43"/>
      <c r="E266" s="43"/>
      <c r="F266" s="44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</row>
    <row r="267" spans="1:17" x14ac:dyDescent="0.25">
      <c r="A267" s="42"/>
      <c r="B267" s="43"/>
      <c r="C267" s="43"/>
      <c r="D267" s="43"/>
      <c r="E267" s="43"/>
      <c r="F267" s="44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</row>
    <row r="268" spans="1:17" x14ac:dyDescent="0.25">
      <c r="A268" s="42"/>
      <c r="B268" s="43"/>
      <c r="C268" s="43"/>
      <c r="D268" s="43"/>
      <c r="E268" s="43"/>
      <c r="F268" s="44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</row>
    <row r="269" spans="1:17" x14ac:dyDescent="0.25">
      <c r="A269" s="42"/>
      <c r="B269" s="43"/>
      <c r="C269" s="43"/>
      <c r="D269" s="43"/>
      <c r="E269" s="43"/>
      <c r="F269" s="44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</row>
    <row r="270" spans="1:17" x14ac:dyDescent="0.25">
      <c r="A270" s="42"/>
      <c r="B270" s="43"/>
      <c r="C270" s="43"/>
      <c r="D270" s="43"/>
      <c r="E270" s="43"/>
      <c r="F270" s="44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</row>
    <row r="271" spans="1:17" x14ac:dyDescent="0.25">
      <c r="A271" s="42"/>
      <c r="B271" s="43"/>
      <c r="C271" s="43"/>
      <c r="D271" s="43"/>
      <c r="E271" s="43"/>
      <c r="F271" s="44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</row>
    <row r="272" spans="1:17" x14ac:dyDescent="0.25">
      <c r="A272" s="42"/>
      <c r="B272" s="43"/>
      <c r="C272" s="43"/>
      <c r="D272" s="43"/>
      <c r="E272" s="43"/>
      <c r="F272" s="44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</row>
    <row r="273" spans="1:17" x14ac:dyDescent="0.25">
      <c r="A273" s="42"/>
      <c r="B273" s="43"/>
      <c r="C273" s="43"/>
      <c r="D273" s="43"/>
      <c r="E273" s="43"/>
      <c r="F273" s="44"/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3"/>
    </row>
    <row r="274" spans="1:17" x14ac:dyDescent="0.25">
      <c r="A274" s="42"/>
      <c r="B274" s="43"/>
      <c r="C274" s="43"/>
      <c r="D274" s="43"/>
      <c r="E274" s="43"/>
      <c r="F274" s="44"/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</row>
    <row r="275" spans="1:17" x14ac:dyDescent="0.25">
      <c r="A275" s="42"/>
      <c r="B275" s="43"/>
      <c r="C275" s="43"/>
      <c r="D275" s="43"/>
      <c r="E275" s="43"/>
      <c r="F275" s="44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</row>
    <row r="276" spans="1:17" x14ac:dyDescent="0.25">
      <c r="A276" s="42"/>
      <c r="B276" s="43"/>
      <c r="C276" s="43"/>
      <c r="D276" s="43"/>
      <c r="E276" s="43"/>
      <c r="F276" s="44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</row>
    <row r="277" spans="1:17" x14ac:dyDescent="0.25">
      <c r="A277" s="42"/>
      <c r="B277" s="43"/>
      <c r="C277" s="43"/>
      <c r="D277" s="43"/>
      <c r="E277" s="43"/>
      <c r="F277" s="44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</row>
    <row r="278" spans="1:17" x14ac:dyDescent="0.25">
      <c r="A278" s="42"/>
      <c r="B278" s="43"/>
      <c r="C278" s="43"/>
      <c r="D278" s="43"/>
      <c r="E278" s="43"/>
      <c r="F278" s="44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</row>
    <row r="279" spans="1:17" x14ac:dyDescent="0.25">
      <c r="A279" s="42"/>
      <c r="B279" s="43"/>
      <c r="C279" s="43"/>
      <c r="D279" s="43"/>
      <c r="E279" s="43"/>
      <c r="F279" s="44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</row>
    <row r="280" spans="1:17" x14ac:dyDescent="0.25">
      <c r="A280" s="42"/>
      <c r="B280" s="43"/>
      <c r="C280" s="43"/>
      <c r="D280" s="43"/>
      <c r="E280" s="43"/>
      <c r="F280" s="44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3"/>
    </row>
    <row r="281" spans="1:17" x14ac:dyDescent="0.25">
      <c r="A281" s="42"/>
      <c r="B281" s="43"/>
      <c r="C281" s="43"/>
      <c r="D281" s="43"/>
      <c r="E281" s="43"/>
      <c r="F281" s="44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</row>
    <row r="282" spans="1:17" x14ac:dyDescent="0.25">
      <c r="A282" s="42"/>
      <c r="B282" s="43"/>
      <c r="C282" s="43"/>
      <c r="D282" s="43"/>
      <c r="E282" s="43"/>
      <c r="F282" s="44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</row>
    <row r="283" spans="1:17" x14ac:dyDescent="0.25">
      <c r="A283" s="42"/>
      <c r="B283" s="43"/>
      <c r="C283" s="43"/>
      <c r="D283" s="43"/>
      <c r="E283" s="43"/>
      <c r="F283" s="44"/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Q283" s="43"/>
    </row>
    <row r="284" spans="1:17" x14ac:dyDescent="0.25">
      <c r="A284" s="42"/>
      <c r="B284" s="43"/>
      <c r="C284" s="43"/>
      <c r="D284" s="43"/>
      <c r="E284" s="43"/>
      <c r="F284" s="44"/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Q284" s="43"/>
    </row>
    <row r="285" spans="1:17" x14ac:dyDescent="0.25">
      <c r="A285" s="42"/>
      <c r="B285" s="43"/>
      <c r="C285" s="43"/>
      <c r="D285" s="43"/>
      <c r="E285" s="43"/>
      <c r="F285" s="44"/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3"/>
    </row>
    <row r="286" spans="1:17" x14ac:dyDescent="0.25">
      <c r="A286" s="42"/>
      <c r="B286" s="43"/>
      <c r="C286" s="43"/>
      <c r="D286" s="43"/>
      <c r="E286" s="43"/>
      <c r="F286" s="44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</row>
    <row r="287" spans="1:17" x14ac:dyDescent="0.25">
      <c r="A287" s="42"/>
      <c r="B287" s="43"/>
      <c r="C287" s="43"/>
      <c r="D287" s="43"/>
      <c r="E287" s="43"/>
      <c r="F287" s="44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</row>
    <row r="288" spans="1:17" x14ac:dyDescent="0.25">
      <c r="A288" s="42"/>
      <c r="B288" s="43"/>
      <c r="C288" s="43"/>
      <c r="D288" s="43"/>
      <c r="E288" s="43"/>
      <c r="F288" s="44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</row>
    <row r="289" spans="1:17" x14ac:dyDescent="0.25">
      <c r="A289" s="42"/>
      <c r="B289" s="43"/>
      <c r="C289" s="43"/>
      <c r="D289" s="43"/>
      <c r="E289" s="43"/>
      <c r="F289" s="44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</row>
    <row r="290" spans="1:17" x14ac:dyDescent="0.25">
      <c r="A290" s="42"/>
      <c r="B290" s="43"/>
      <c r="C290" s="43"/>
      <c r="D290" s="43"/>
      <c r="E290" s="43"/>
      <c r="F290" s="44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</row>
    <row r="291" spans="1:17" x14ac:dyDescent="0.25">
      <c r="A291" s="42"/>
      <c r="B291" s="43"/>
      <c r="C291" s="43"/>
      <c r="D291" s="43"/>
      <c r="E291" s="43"/>
      <c r="F291" s="44"/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3"/>
    </row>
    <row r="292" spans="1:17" x14ac:dyDescent="0.25">
      <c r="A292" s="42"/>
      <c r="B292" s="43"/>
      <c r="C292" s="43"/>
      <c r="D292" s="43"/>
      <c r="E292" s="43"/>
      <c r="F292" s="44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</row>
    <row r="293" spans="1:17" x14ac:dyDescent="0.25">
      <c r="A293" s="42"/>
      <c r="B293" s="43"/>
      <c r="C293" s="43"/>
      <c r="D293" s="43"/>
      <c r="E293" s="43"/>
      <c r="F293" s="44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</row>
    <row r="294" spans="1:17" x14ac:dyDescent="0.25">
      <c r="A294" s="42"/>
      <c r="B294" s="43"/>
      <c r="C294" s="43"/>
      <c r="D294" s="43"/>
      <c r="E294" s="43"/>
      <c r="F294" s="44"/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3"/>
    </row>
    <row r="295" spans="1:17" x14ac:dyDescent="0.25">
      <c r="A295" s="42"/>
      <c r="B295" s="43"/>
      <c r="C295" s="43"/>
      <c r="D295" s="43"/>
      <c r="E295" s="43"/>
      <c r="F295" s="44"/>
      <c r="G295" s="43"/>
      <c r="H295" s="43"/>
      <c r="I295" s="43"/>
      <c r="J295" s="43"/>
      <c r="K295" s="43"/>
      <c r="L295" s="43"/>
      <c r="M295" s="43"/>
      <c r="N295" s="43"/>
      <c r="O295" s="43"/>
      <c r="P295" s="43"/>
      <c r="Q295" s="43"/>
    </row>
    <row r="296" spans="1:17" x14ac:dyDescent="0.25">
      <c r="A296" s="42"/>
      <c r="B296" s="43"/>
      <c r="C296" s="43"/>
      <c r="D296" s="43"/>
      <c r="E296" s="43"/>
      <c r="F296" s="44"/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43"/>
    </row>
    <row r="297" spans="1:17" x14ac:dyDescent="0.25">
      <c r="A297" s="42"/>
      <c r="B297" s="43"/>
      <c r="C297" s="43"/>
      <c r="D297" s="43"/>
      <c r="E297" s="43"/>
      <c r="F297" s="44"/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3"/>
    </row>
    <row r="298" spans="1:17" x14ac:dyDescent="0.25">
      <c r="A298" s="42"/>
      <c r="B298" s="43"/>
      <c r="C298" s="43"/>
      <c r="D298" s="43"/>
      <c r="E298" s="43"/>
      <c r="F298" s="44"/>
      <c r="G298" s="43"/>
      <c r="H298" s="43"/>
      <c r="I298" s="43"/>
      <c r="J298" s="43"/>
      <c r="K298" s="43"/>
      <c r="L298" s="43"/>
      <c r="M298" s="43"/>
      <c r="N298" s="43"/>
      <c r="O298" s="43"/>
      <c r="P298" s="43"/>
      <c r="Q298" s="43"/>
    </row>
    <row r="299" spans="1:17" x14ac:dyDescent="0.25">
      <c r="A299" s="42"/>
      <c r="B299" s="43"/>
      <c r="C299" s="43"/>
      <c r="D299" s="43"/>
      <c r="E299" s="43"/>
      <c r="F299" s="44"/>
      <c r="G299" s="43"/>
      <c r="H299" s="43"/>
      <c r="I299" s="43"/>
      <c r="J299" s="43"/>
      <c r="K299" s="43"/>
      <c r="L299" s="43"/>
      <c r="M299" s="43"/>
      <c r="N299" s="43"/>
      <c r="O299" s="43"/>
      <c r="P299" s="43"/>
      <c r="Q299" s="43"/>
    </row>
    <row r="300" spans="1:17" x14ac:dyDescent="0.25">
      <c r="A300" s="42"/>
      <c r="B300" s="43"/>
      <c r="C300" s="43"/>
      <c r="D300" s="43"/>
      <c r="E300" s="43"/>
      <c r="F300" s="44"/>
      <c r="G300" s="43"/>
      <c r="H300" s="43"/>
      <c r="I300" s="43"/>
      <c r="J300" s="43"/>
      <c r="K300" s="43"/>
      <c r="L300" s="43"/>
      <c r="M300" s="43"/>
      <c r="N300" s="43"/>
      <c r="O300" s="43"/>
      <c r="P300" s="43"/>
      <c r="Q300" s="43"/>
    </row>
    <row r="301" spans="1:17" x14ac:dyDescent="0.25">
      <c r="A301" s="42"/>
      <c r="B301" s="43"/>
      <c r="C301" s="43"/>
      <c r="D301" s="43"/>
      <c r="E301" s="43"/>
      <c r="F301" s="44"/>
      <c r="G301" s="43"/>
      <c r="H301" s="43"/>
      <c r="I301" s="43"/>
      <c r="J301" s="43"/>
      <c r="K301" s="43"/>
      <c r="L301" s="43"/>
      <c r="M301" s="43"/>
      <c r="N301" s="43"/>
      <c r="O301" s="43"/>
      <c r="P301" s="43"/>
      <c r="Q301" s="43"/>
    </row>
    <row r="302" spans="1:17" x14ac:dyDescent="0.25">
      <c r="A302" s="42"/>
      <c r="B302" s="43"/>
      <c r="C302" s="43"/>
      <c r="D302" s="43"/>
      <c r="E302" s="43"/>
      <c r="F302" s="44"/>
      <c r="G302" s="43"/>
      <c r="H302" s="43"/>
      <c r="I302" s="43"/>
      <c r="J302" s="43"/>
      <c r="K302" s="43"/>
      <c r="L302" s="43"/>
      <c r="M302" s="43"/>
      <c r="N302" s="43"/>
      <c r="O302" s="43"/>
      <c r="P302" s="43"/>
      <c r="Q302" s="43"/>
    </row>
    <row r="303" spans="1:17" x14ac:dyDescent="0.25">
      <c r="A303" s="42"/>
      <c r="B303" s="43"/>
      <c r="C303" s="43"/>
      <c r="D303" s="43"/>
      <c r="E303" s="43"/>
      <c r="F303" s="44"/>
      <c r="G303" s="43"/>
      <c r="H303" s="43"/>
      <c r="I303" s="43"/>
      <c r="J303" s="43"/>
      <c r="K303" s="43"/>
      <c r="L303" s="43"/>
      <c r="M303" s="43"/>
      <c r="N303" s="43"/>
      <c r="O303" s="43"/>
      <c r="P303" s="43"/>
      <c r="Q303" s="43"/>
    </row>
    <row r="304" spans="1:17" x14ac:dyDescent="0.25">
      <c r="A304" s="42"/>
      <c r="B304" s="43"/>
      <c r="C304" s="43"/>
      <c r="D304" s="43"/>
      <c r="E304" s="43"/>
      <c r="F304" s="44"/>
      <c r="G304" s="43"/>
      <c r="H304" s="43"/>
      <c r="I304" s="43"/>
      <c r="J304" s="43"/>
      <c r="K304" s="43"/>
      <c r="L304" s="43"/>
      <c r="M304" s="43"/>
      <c r="N304" s="43"/>
      <c r="O304" s="43"/>
      <c r="P304" s="43"/>
      <c r="Q304" s="43"/>
    </row>
    <row r="305" spans="1:17" x14ac:dyDescent="0.25">
      <c r="A305" s="42"/>
      <c r="B305" s="43"/>
      <c r="C305" s="43"/>
      <c r="D305" s="43"/>
      <c r="E305" s="43"/>
      <c r="F305" s="44"/>
      <c r="G305" s="43"/>
      <c r="H305" s="43"/>
      <c r="I305" s="43"/>
      <c r="J305" s="43"/>
      <c r="K305" s="43"/>
      <c r="L305" s="43"/>
      <c r="M305" s="43"/>
      <c r="N305" s="43"/>
      <c r="O305" s="43"/>
      <c r="P305" s="43"/>
      <c r="Q305" s="43"/>
    </row>
    <row r="306" spans="1:17" x14ac:dyDescent="0.25">
      <c r="A306" s="42"/>
      <c r="B306" s="43"/>
      <c r="C306" s="43"/>
      <c r="D306" s="43"/>
      <c r="E306" s="43"/>
      <c r="F306" s="44"/>
      <c r="G306" s="43"/>
      <c r="H306" s="43"/>
      <c r="I306" s="43"/>
      <c r="J306" s="43"/>
      <c r="K306" s="43"/>
      <c r="L306" s="43"/>
      <c r="M306" s="43"/>
      <c r="N306" s="43"/>
      <c r="O306" s="43"/>
      <c r="P306" s="43"/>
      <c r="Q306" s="43"/>
    </row>
    <row r="307" spans="1:17" x14ac:dyDescent="0.25">
      <c r="A307" s="42"/>
      <c r="B307" s="43"/>
      <c r="C307" s="43"/>
      <c r="D307" s="43"/>
      <c r="E307" s="43"/>
      <c r="F307" s="44"/>
      <c r="G307" s="43"/>
      <c r="H307" s="43"/>
      <c r="I307" s="43"/>
      <c r="J307" s="43"/>
      <c r="K307" s="43"/>
      <c r="L307" s="43"/>
      <c r="M307" s="43"/>
      <c r="N307" s="43"/>
      <c r="O307" s="43"/>
      <c r="P307" s="43"/>
      <c r="Q307" s="43"/>
    </row>
    <row r="308" spans="1:17" x14ac:dyDescent="0.25">
      <c r="A308" s="42"/>
      <c r="B308" s="43"/>
      <c r="C308" s="43"/>
      <c r="D308" s="43"/>
      <c r="E308" s="43"/>
      <c r="F308" s="44"/>
      <c r="G308" s="43"/>
      <c r="H308" s="43"/>
      <c r="I308" s="43"/>
      <c r="J308" s="43"/>
      <c r="K308" s="43"/>
      <c r="L308" s="43"/>
      <c r="M308" s="43"/>
      <c r="N308" s="43"/>
      <c r="O308" s="43"/>
      <c r="P308" s="43"/>
      <c r="Q308" s="43"/>
    </row>
    <row r="309" spans="1:17" x14ac:dyDescent="0.25">
      <c r="A309" s="42"/>
      <c r="B309" s="43"/>
      <c r="C309" s="43"/>
      <c r="D309" s="43"/>
      <c r="E309" s="43"/>
      <c r="F309" s="44"/>
      <c r="G309" s="43"/>
      <c r="H309" s="43"/>
      <c r="I309" s="43"/>
      <c r="J309" s="43"/>
      <c r="K309" s="43"/>
      <c r="L309" s="43"/>
      <c r="M309" s="43"/>
      <c r="N309" s="43"/>
      <c r="O309" s="43"/>
      <c r="P309" s="43"/>
      <c r="Q309" s="43"/>
    </row>
    <row r="310" spans="1:17" x14ac:dyDescent="0.25">
      <c r="A310" s="42"/>
      <c r="B310" s="43"/>
      <c r="C310" s="43"/>
      <c r="D310" s="43"/>
      <c r="E310" s="43"/>
      <c r="F310" s="44"/>
      <c r="G310" s="43"/>
      <c r="H310" s="43"/>
      <c r="I310" s="43"/>
      <c r="J310" s="43"/>
      <c r="K310" s="43"/>
      <c r="L310" s="43"/>
      <c r="M310" s="43"/>
      <c r="N310" s="43"/>
      <c r="O310" s="43"/>
      <c r="P310" s="43"/>
      <c r="Q310" s="43"/>
    </row>
    <row r="311" spans="1:17" x14ac:dyDescent="0.25">
      <c r="A311" s="42"/>
      <c r="B311" s="43"/>
      <c r="C311" s="43"/>
      <c r="D311" s="43"/>
      <c r="E311" s="43"/>
      <c r="F311" s="44"/>
      <c r="G311" s="43"/>
      <c r="H311" s="43"/>
      <c r="I311" s="43"/>
      <c r="J311" s="43"/>
      <c r="K311" s="43"/>
      <c r="L311" s="43"/>
      <c r="M311" s="43"/>
      <c r="N311" s="43"/>
      <c r="O311" s="43"/>
      <c r="P311" s="43"/>
      <c r="Q311" s="43"/>
    </row>
    <row r="312" spans="1:17" x14ac:dyDescent="0.25">
      <c r="A312" s="42"/>
      <c r="B312" s="43"/>
      <c r="C312" s="43"/>
      <c r="D312" s="43"/>
      <c r="E312" s="43"/>
      <c r="F312" s="44"/>
      <c r="G312" s="43"/>
      <c r="H312" s="43"/>
      <c r="I312" s="43"/>
      <c r="J312" s="43"/>
      <c r="K312" s="43"/>
      <c r="L312" s="43"/>
      <c r="M312" s="43"/>
      <c r="N312" s="43"/>
      <c r="O312" s="43"/>
      <c r="P312" s="43"/>
      <c r="Q312" s="43"/>
    </row>
    <row r="313" spans="1:17" x14ac:dyDescent="0.25">
      <c r="A313" s="42"/>
      <c r="B313" s="43"/>
      <c r="C313" s="43"/>
      <c r="D313" s="43"/>
      <c r="E313" s="43"/>
      <c r="F313" s="44"/>
      <c r="G313" s="43"/>
      <c r="H313" s="43"/>
      <c r="I313" s="43"/>
      <c r="J313" s="43"/>
      <c r="K313" s="43"/>
      <c r="L313" s="43"/>
      <c r="M313" s="43"/>
      <c r="N313" s="43"/>
      <c r="O313" s="43"/>
      <c r="P313" s="43"/>
      <c r="Q313" s="43"/>
    </row>
    <row r="314" spans="1:17" x14ac:dyDescent="0.25">
      <c r="A314" s="42"/>
      <c r="B314" s="43"/>
      <c r="C314" s="43"/>
      <c r="D314" s="43"/>
      <c r="E314" s="43"/>
      <c r="F314" s="44"/>
      <c r="G314" s="43"/>
      <c r="H314" s="43"/>
      <c r="I314" s="43"/>
      <c r="J314" s="43"/>
      <c r="K314" s="43"/>
      <c r="L314" s="43"/>
      <c r="M314" s="43"/>
      <c r="N314" s="43"/>
      <c r="O314" s="43"/>
      <c r="P314" s="43"/>
      <c r="Q314" s="43"/>
    </row>
    <row r="315" spans="1:17" x14ac:dyDescent="0.25">
      <c r="A315" s="42"/>
      <c r="B315" s="43"/>
      <c r="C315" s="43"/>
      <c r="D315" s="43"/>
      <c r="E315" s="43"/>
      <c r="F315" s="44"/>
      <c r="G315" s="43"/>
      <c r="H315" s="43"/>
      <c r="I315" s="43"/>
      <c r="J315" s="43"/>
      <c r="K315" s="43"/>
      <c r="L315" s="43"/>
      <c r="M315" s="43"/>
      <c r="N315" s="43"/>
      <c r="O315" s="43"/>
      <c r="P315" s="43"/>
      <c r="Q315" s="43"/>
    </row>
    <row r="316" spans="1:17" x14ac:dyDescent="0.25">
      <c r="A316" s="42"/>
      <c r="B316" s="43"/>
      <c r="C316" s="43"/>
      <c r="D316" s="43"/>
      <c r="E316" s="43"/>
      <c r="F316" s="44"/>
      <c r="G316" s="43"/>
      <c r="H316" s="43"/>
      <c r="I316" s="43"/>
      <c r="J316" s="43"/>
      <c r="K316" s="43"/>
      <c r="L316" s="43"/>
      <c r="M316" s="43"/>
      <c r="N316" s="43"/>
      <c r="O316" s="43"/>
      <c r="P316" s="43"/>
      <c r="Q316" s="43"/>
    </row>
    <row r="317" spans="1:17" x14ac:dyDescent="0.25">
      <c r="A317" s="42"/>
      <c r="B317" s="43"/>
      <c r="C317" s="43"/>
      <c r="D317" s="43"/>
      <c r="E317" s="43"/>
      <c r="F317" s="44"/>
      <c r="G317" s="43"/>
      <c r="H317" s="43"/>
      <c r="I317" s="43"/>
      <c r="J317" s="43"/>
      <c r="K317" s="43"/>
      <c r="L317" s="43"/>
      <c r="M317" s="43"/>
      <c r="N317" s="43"/>
      <c r="O317" s="43"/>
      <c r="P317" s="43"/>
      <c r="Q317" s="43"/>
    </row>
    <row r="318" spans="1:17" x14ac:dyDescent="0.25">
      <c r="A318" s="42"/>
      <c r="B318" s="43"/>
      <c r="C318" s="43"/>
      <c r="D318" s="43"/>
      <c r="E318" s="43"/>
      <c r="F318" s="44"/>
      <c r="G318" s="43"/>
      <c r="H318" s="43"/>
      <c r="I318" s="43"/>
      <c r="J318" s="43"/>
      <c r="K318" s="43"/>
      <c r="L318" s="43"/>
      <c r="M318" s="43"/>
      <c r="N318" s="43"/>
      <c r="O318" s="43"/>
      <c r="P318" s="43"/>
      <c r="Q318" s="43"/>
    </row>
    <row r="319" spans="1:17" x14ac:dyDescent="0.25">
      <c r="A319" s="42"/>
      <c r="B319" s="43"/>
      <c r="C319" s="43"/>
      <c r="D319" s="43"/>
      <c r="E319" s="43"/>
      <c r="F319" s="44"/>
      <c r="G319" s="43"/>
      <c r="H319" s="43"/>
      <c r="I319" s="43"/>
      <c r="J319" s="43"/>
      <c r="K319" s="43"/>
      <c r="L319" s="43"/>
      <c r="M319" s="43"/>
      <c r="N319" s="43"/>
      <c r="O319" s="43"/>
      <c r="P319" s="43"/>
      <c r="Q319" s="43"/>
    </row>
    <row r="320" spans="1:17" x14ac:dyDescent="0.25">
      <c r="A320" s="42"/>
      <c r="B320" s="43"/>
      <c r="C320" s="43"/>
      <c r="D320" s="43"/>
      <c r="E320" s="43"/>
      <c r="F320" s="44"/>
      <c r="G320" s="43"/>
      <c r="H320" s="43"/>
      <c r="I320" s="43"/>
      <c r="J320" s="43"/>
      <c r="K320" s="43"/>
      <c r="L320" s="43"/>
      <c r="M320" s="43"/>
      <c r="N320" s="43"/>
      <c r="O320" s="43"/>
      <c r="P320" s="43"/>
      <c r="Q320" s="43"/>
    </row>
    <row r="321" spans="1:17" x14ac:dyDescent="0.25">
      <c r="A321" s="42"/>
      <c r="B321" s="43"/>
      <c r="C321" s="43"/>
      <c r="D321" s="43"/>
      <c r="E321" s="43"/>
      <c r="F321" s="44"/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3"/>
    </row>
    <row r="322" spans="1:17" x14ac:dyDescent="0.25">
      <c r="A322" s="42"/>
      <c r="B322" s="43"/>
      <c r="C322" s="43"/>
      <c r="D322" s="43"/>
      <c r="E322" s="43"/>
      <c r="F322" s="44"/>
      <c r="G322" s="43"/>
      <c r="H322" s="43"/>
      <c r="I322" s="43"/>
      <c r="J322" s="43"/>
      <c r="K322" s="43"/>
      <c r="L322" s="43"/>
      <c r="M322" s="43"/>
      <c r="N322" s="43"/>
      <c r="O322" s="43"/>
      <c r="P322" s="43"/>
      <c r="Q322" s="43"/>
    </row>
    <row r="323" spans="1:17" x14ac:dyDescent="0.25">
      <c r="A323" s="42"/>
      <c r="B323" s="43"/>
      <c r="C323" s="43"/>
      <c r="D323" s="43"/>
      <c r="E323" s="43"/>
      <c r="F323" s="44"/>
      <c r="G323" s="43"/>
      <c r="H323" s="43"/>
      <c r="I323" s="43"/>
      <c r="J323" s="43"/>
      <c r="K323" s="43"/>
      <c r="L323" s="43"/>
      <c r="M323" s="43"/>
      <c r="N323" s="43"/>
      <c r="O323" s="43"/>
      <c r="P323" s="43"/>
      <c r="Q323" s="43"/>
    </row>
    <row r="324" spans="1:17" x14ac:dyDescent="0.25">
      <c r="A324" s="42"/>
      <c r="B324" s="43"/>
      <c r="C324" s="43"/>
      <c r="D324" s="43"/>
      <c r="E324" s="43"/>
      <c r="F324" s="44"/>
      <c r="G324" s="43"/>
      <c r="H324" s="43"/>
      <c r="I324" s="43"/>
      <c r="J324" s="43"/>
      <c r="K324" s="43"/>
      <c r="L324" s="43"/>
      <c r="M324" s="43"/>
      <c r="N324" s="43"/>
      <c r="O324" s="43"/>
      <c r="P324" s="43"/>
      <c r="Q324" s="43"/>
    </row>
    <row r="325" spans="1:17" x14ac:dyDescent="0.25">
      <c r="A325" s="42"/>
      <c r="B325" s="43"/>
      <c r="C325" s="43"/>
      <c r="D325" s="43"/>
      <c r="E325" s="43"/>
      <c r="F325" s="44"/>
      <c r="G325" s="43"/>
      <c r="H325" s="43"/>
      <c r="I325" s="43"/>
      <c r="J325" s="43"/>
      <c r="K325" s="43"/>
      <c r="L325" s="43"/>
      <c r="M325" s="43"/>
      <c r="N325" s="43"/>
      <c r="O325" s="43"/>
      <c r="P325" s="43"/>
      <c r="Q325" s="43"/>
    </row>
    <row r="326" spans="1:17" x14ac:dyDescent="0.25">
      <c r="A326" s="42"/>
      <c r="B326" s="43"/>
      <c r="C326" s="43"/>
      <c r="D326" s="43"/>
      <c r="E326" s="43"/>
      <c r="F326" s="44"/>
      <c r="G326" s="43"/>
      <c r="H326" s="43"/>
      <c r="I326" s="43"/>
      <c r="J326" s="43"/>
      <c r="K326" s="43"/>
      <c r="L326" s="43"/>
      <c r="M326" s="43"/>
      <c r="N326" s="43"/>
      <c r="O326" s="43"/>
      <c r="P326" s="43"/>
      <c r="Q326" s="43"/>
    </row>
    <row r="327" spans="1:17" x14ac:dyDescent="0.25">
      <c r="A327" s="42"/>
      <c r="B327" s="43"/>
      <c r="C327" s="43"/>
      <c r="D327" s="43"/>
      <c r="E327" s="43"/>
      <c r="F327" s="44"/>
      <c r="G327" s="43"/>
      <c r="H327" s="43"/>
      <c r="I327" s="43"/>
      <c r="J327" s="43"/>
      <c r="K327" s="43"/>
      <c r="L327" s="43"/>
      <c r="M327" s="43"/>
      <c r="N327" s="43"/>
      <c r="O327" s="43"/>
      <c r="P327" s="43"/>
      <c r="Q327" s="43"/>
    </row>
    <row r="328" spans="1:17" x14ac:dyDescent="0.25">
      <c r="A328" s="42"/>
      <c r="B328" s="43"/>
      <c r="C328" s="43"/>
      <c r="D328" s="43"/>
      <c r="E328" s="43"/>
      <c r="F328" s="44"/>
      <c r="G328" s="43"/>
      <c r="H328" s="43"/>
      <c r="I328" s="43"/>
      <c r="J328" s="43"/>
      <c r="K328" s="43"/>
      <c r="L328" s="43"/>
      <c r="M328" s="43"/>
      <c r="N328" s="43"/>
      <c r="O328" s="43"/>
      <c r="P328" s="43"/>
      <c r="Q328" s="43"/>
    </row>
    <row r="329" spans="1:17" x14ac:dyDescent="0.25">
      <c r="A329" s="42"/>
      <c r="B329" s="43"/>
      <c r="C329" s="43"/>
      <c r="D329" s="43"/>
      <c r="E329" s="43"/>
      <c r="F329" s="44"/>
      <c r="G329" s="43"/>
      <c r="H329" s="43"/>
      <c r="I329" s="43"/>
      <c r="J329" s="43"/>
      <c r="K329" s="43"/>
      <c r="L329" s="43"/>
      <c r="M329" s="43"/>
      <c r="N329" s="43"/>
      <c r="O329" s="43"/>
      <c r="P329" s="43"/>
      <c r="Q329" s="43"/>
    </row>
    <row r="330" spans="1:17" x14ac:dyDescent="0.25">
      <c r="A330" s="42"/>
      <c r="B330" s="43"/>
      <c r="C330" s="43"/>
      <c r="D330" s="43"/>
      <c r="E330" s="43"/>
      <c r="F330" s="44"/>
      <c r="G330" s="43"/>
      <c r="H330" s="43"/>
      <c r="I330" s="43"/>
      <c r="J330" s="43"/>
      <c r="K330" s="43"/>
      <c r="L330" s="43"/>
      <c r="M330" s="43"/>
      <c r="N330" s="43"/>
      <c r="O330" s="43"/>
      <c r="P330" s="43"/>
      <c r="Q330" s="43"/>
    </row>
    <row r="331" spans="1:17" x14ac:dyDescent="0.25">
      <c r="A331" s="42"/>
      <c r="B331" s="43"/>
      <c r="C331" s="43"/>
      <c r="D331" s="43"/>
      <c r="E331" s="43"/>
      <c r="F331" s="44"/>
      <c r="G331" s="43"/>
      <c r="H331" s="43"/>
      <c r="I331" s="43"/>
      <c r="J331" s="43"/>
      <c r="K331" s="43"/>
      <c r="L331" s="43"/>
      <c r="M331" s="43"/>
      <c r="N331" s="43"/>
      <c r="O331" s="43"/>
      <c r="P331" s="43"/>
      <c r="Q331" s="43"/>
    </row>
    <row r="332" spans="1:17" x14ac:dyDescent="0.25">
      <c r="A332" s="42"/>
      <c r="B332" s="43"/>
      <c r="C332" s="43"/>
      <c r="D332" s="43"/>
      <c r="E332" s="43"/>
      <c r="F332" s="44"/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3"/>
    </row>
    <row r="333" spans="1:17" x14ac:dyDescent="0.25">
      <c r="A333" s="42"/>
      <c r="B333" s="43"/>
      <c r="C333" s="43"/>
      <c r="D333" s="43"/>
      <c r="E333" s="43"/>
      <c r="F333" s="44"/>
      <c r="G333" s="43"/>
      <c r="H333" s="43"/>
      <c r="I333" s="43"/>
      <c r="J333" s="43"/>
      <c r="K333" s="43"/>
      <c r="L333" s="43"/>
      <c r="M333" s="43"/>
      <c r="N333" s="43"/>
      <c r="O333" s="43"/>
      <c r="P333" s="43"/>
      <c r="Q333" s="43"/>
    </row>
    <row r="334" spans="1:17" x14ac:dyDescent="0.25">
      <c r="A334" s="42"/>
      <c r="B334" s="43"/>
      <c r="C334" s="43"/>
      <c r="D334" s="43"/>
      <c r="E334" s="43"/>
      <c r="F334" s="44"/>
      <c r="G334" s="43"/>
      <c r="H334" s="43"/>
      <c r="I334" s="43"/>
      <c r="J334" s="43"/>
      <c r="K334" s="43"/>
      <c r="L334" s="43"/>
      <c r="M334" s="43"/>
      <c r="N334" s="43"/>
      <c r="O334" s="43"/>
      <c r="P334" s="43"/>
      <c r="Q334" s="43"/>
    </row>
    <row r="335" spans="1:17" x14ac:dyDescent="0.25">
      <c r="A335" s="42"/>
      <c r="B335" s="43"/>
      <c r="C335" s="43"/>
      <c r="D335" s="43"/>
      <c r="E335" s="43"/>
      <c r="F335" s="44"/>
      <c r="G335" s="43"/>
      <c r="H335" s="43"/>
      <c r="I335" s="43"/>
      <c r="J335" s="43"/>
      <c r="K335" s="43"/>
      <c r="L335" s="43"/>
      <c r="M335" s="43"/>
      <c r="N335" s="43"/>
      <c r="O335" s="43"/>
      <c r="P335" s="43"/>
      <c r="Q335" s="43"/>
    </row>
    <row r="336" spans="1:17" x14ac:dyDescent="0.25">
      <c r="A336" s="42"/>
      <c r="B336" s="43"/>
      <c r="C336" s="43"/>
      <c r="D336" s="43"/>
      <c r="E336" s="43"/>
      <c r="F336" s="44"/>
      <c r="G336" s="43"/>
      <c r="H336" s="43"/>
      <c r="I336" s="43"/>
      <c r="J336" s="43"/>
      <c r="K336" s="43"/>
      <c r="L336" s="43"/>
      <c r="M336" s="43"/>
      <c r="N336" s="43"/>
      <c r="O336" s="43"/>
      <c r="P336" s="43"/>
      <c r="Q336" s="43"/>
    </row>
    <row r="337" spans="1:17" x14ac:dyDescent="0.25">
      <c r="A337" s="42"/>
      <c r="B337" s="43"/>
      <c r="C337" s="43"/>
      <c r="D337" s="43"/>
      <c r="E337" s="43"/>
      <c r="F337" s="44"/>
      <c r="G337" s="43"/>
      <c r="H337" s="43"/>
      <c r="I337" s="43"/>
      <c r="J337" s="43"/>
      <c r="K337" s="43"/>
      <c r="L337" s="43"/>
      <c r="M337" s="43"/>
      <c r="N337" s="43"/>
      <c r="O337" s="43"/>
      <c r="P337" s="43"/>
      <c r="Q337" s="43"/>
    </row>
    <row r="338" spans="1:17" x14ac:dyDescent="0.25">
      <c r="A338" s="42"/>
      <c r="B338" s="43"/>
      <c r="C338" s="43"/>
      <c r="D338" s="43"/>
      <c r="E338" s="43"/>
      <c r="F338" s="44"/>
      <c r="G338" s="43"/>
      <c r="H338" s="43"/>
      <c r="I338" s="43"/>
      <c r="J338" s="43"/>
      <c r="K338" s="43"/>
      <c r="L338" s="43"/>
      <c r="M338" s="43"/>
      <c r="N338" s="43"/>
      <c r="O338" s="43"/>
      <c r="P338" s="43"/>
      <c r="Q338" s="43"/>
    </row>
    <row r="339" spans="1:17" x14ac:dyDescent="0.25">
      <c r="A339" s="42"/>
      <c r="B339" s="43"/>
      <c r="C339" s="43"/>
      <c r="D339" s="43"/>
      <c r="E339" s="43"/>
      <c r="F339" s="44"/>
      <c r="G339" s="43"/>
      <c r="H339" s="43"/>
      <c r="I339" s="43"/>
      <c r="J339" s="43"/>
      <c r="K339" s="43"/>
      <c r="L339" s="43"/>
      <c r="M339" s="43"/>
      <c r="N339" s="43"/>
      <c r="O339" s="43"/>
      <c r="P339" s="43"/>
      <c r="Q339" s="43"/>
    </row>
    <row r="340" spans="1:17" x14ac:dyDescent="0.25">
      <c r="A340" s="42"/>
      <c r="B340" s="43"/>
      <c r="C340" s="43"/>
      <c r="D340" s="43"/>
      <c r="E340" s="43"/>
      <c r="F340" s="44"/>
      <c r="G340" s="43"/>
      <c r="H340" s="43"/>
      <c r="I340" s="43"/>
      <c r="J340" s="43"/>
      <c r="K340" s="43"/>
      <c r="L340" s="43"/>
      <c r="M340" s="43"/>
      <c r="N340" s="43"/>
      <c r="O340" s="43"/>
      <c r="P340" s="43"/>
      <c r="Q340" s="43"/>
    </row>
    <row r="341" spans="1:17" x14ac:dyDescent="0.25">
      <c r="A341" s="42"/>
      <c r="B341" s="43"/>
      <c r="C341" s="43"/>
      <c r="D341" s="43"/>
      <c r="E341" s="43"/>
      <c r="F341" s="44"/>
      <c r="G341" s="43"/>
      <c r="H341" s="43"/>
      <c r="I341" s="43"/>
      <c r="J341" s="43"/>
      <c r="K341" s="43"/>
      <c r="L341" s="43"/>
      <c r="M341" s="43"/>
      <c r="N341" s="43"/>
      <c r="O341" s="43"/>
      <c r="P341" s="43"/>
      <c r="Q341" s="43"/>
    </row>
    <row r="342" spans="1:17" x14ac:dyDescent="0.25">
      <c r="A342" s="42"/>
      <c r="B342" s="43"/>
      <c r="C342" s="43"/>
      <c r="D342" s="43"/>
      <c r="E342" s="43"/>
      <c r="F342" s="44"/>
      <c r="G342" s="43"/>
      <c r="H342" s="43"/>
      <c r="I342" s="43"/>
      <c r="J342" s="43"/>
      <c r="K342" s="43"/>
      <c r="L342" s="43"/>
      <c r="M342" s="43"/>
      <c r="N342" s="43"/>
      <c r="O342" s="43"/>
      <c r="P342" s="43"/>
      <c r="Q342" s="43"/>
    </row>
    <row r="343" spans="1:17" x14ac:dyDescent="0.25">
      <c r="A343" s="42"/>
      <c r="B343" s="43"/>
      <c r="C343" s="43"/>
      <c r="D343" s="43"/>
      <c r="E343" s="43"/>
      <c r="F343" s="44"/>
      <c r="G343" s="43"/>
      <c r="H343" s="43"/>
      <c r="I343" s="43"/>
      <c r="J343" s="43"/>
      <c r="K343" s="43"/>
      <c r="L343" s="43"/>
      <c r="M343" s="43"/>
      <c r="N343" s="43"/>
      <c r="O343" s="43"/>
      <c r="P343" s="43"/>
      <c r="Q343" s="43"/>
    </row>
    <row r="344" spans="1:17" x14ac:dyDescent="0.25">
      <c r="A344" s="42"/>
      <c r="B344" s="43"/>
      <c r="C344" s="43"/>
      <c r="D344" s="43"/>
      <c r="E344" s="43"/>
      <c r="F344" s="44"/>
      <c r="G344" s="43"/>
      <c r="H344" s="43"/>
      <c r="I344" s="43"/>
      <c r="J344" s="43"/>
      <c r="K344" s="43"/>
      <c r="L344" s="43"/>
      <c r="M344" s="43"/>
      <c r="N344" s="43"/>
      <c r="O344" s="43"/>
      <c r="P344" s="43"/>
      <c r="Q344" s="43"/>
    </row>
    <row r="345" spans="1:17" x14ac:dyDescent="0.25">
      <c r="A345" s="42"/>
      <c r="B345" s="43"/>
      <c r="C345" s="43"/>
      <c r="D345" s="43"/>
      <c r="E345" s="43"/>
      <c r="F345" s="44"/>
      <c r="G345" s="43"/>
      <c r="H345" s="43"/>
      <c r="I345" s="43"/>
      <c r="J345" s="43"/>
      <c r="K345" s="43"/>
      <c r="L345" s="43"/>
      <c r="M345" s="43"/>
      <c r="N345" s="43"/>
      <c r="O345" s="43"/>
      <c r="P345" s="43"/>
      <c r="Q345" s="43"/>
    </row>
    <row r="346" spans="1:17" x14ac:dyDescent="0.25">
      <c r="A346" s="42"/>
      <c r="B346" s="43"/>
      <c r="C346" s="43"/>
      <c r="D346" s="43"/>
      <c r="E346" s="43"/>
      <c r="F346" s="44"/>
      <c r="G346" s="43"/>
      <c r="H346" s="43"/>
      <c r="I346" s="43"/>
      <c r="J346" s="43"/>
      <c r="K346" s="43"/>
      <c r="L346" s="43"/>
      <c r="M346" s="43"/>
      <c r="N346" s="43"/>
      <c r="O346" s="43"/>
      <c r="P346" s="43"/>
      <c r="Q346" s="43"/>
    </row>
    <row r="347" spans="1:17" x14ac:dyDescent="0.25">
      <c r="A347" s="42"/>
      <c r="B347" s="43"/>
      <c r="C347" s="43"/>
      <c r="D347" s="43"/>
      <c r="E347" s="43"/>
      <c r="F347" s="44"/>
      <c r="G347" s="43"/>
      <c r="H347" s="43"/>
      <c r="I347" s="43"/>
      <c r="J347" s="43"/>
      <c r="K347" s="43"/>
      <c r="L347" s="43"/>
      <c r="M347" s="43"/>
      <c r="N347" s="43"/>
      <c r="O347" s="43"/>
      <c r="P347" s="43"/>
      <c r="Q347" s="43"/>
    </row>
    <row r="348" spans="1:17" x14ac:dyDescent="0.25">
      <c r="A348" s="42"/>
      <c r="B348" s="43"/>
      <c r="C348" s="43"/>
      <c r="D348" s="43"/>
      <c r="E348" s="43"/>
      <c r="F348" s="44"/>
      <c r="G348" s="43"/>
      <c r="H348" s="43"/>
      <c r="I348" s="43"/>
      <c r="J348" s="43"/>
      <c r="K348" s="43"/>
      <c r="L348" s="43"/>
      <c r="M348" s="43"/>
      <c r="N348" s="43"/>
      <c r="O348" s="43"/>
      <c r="P348" s="43"/>
      <c r="Q348" s="43"/>
    </row>
    <row r="349" spans="1:17" x14ac:dyDescent="0.25">
      <c r="A349" s="42"/>
      <c r="B349" s="43"/>
      <c r="C349" s="43"/>
      <c r="D349" s="43"/>
      <c r="E349" s="43"/>
      <c r="F349" s="44"/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</row>
    <row r="350" spans="1:17" x14ac:dyDescent="0.25">
      <c r="A350" s="42"/>
      <c r="B350" s="43"/>
      <c r="C350" s="43"/>
      <c r="D350" s="43"/>
      <c r="E350" s="43"/>
      <c r="F350" s="44"/>
      <c r="G350" s="43"/>
      <c r="H350" s="43"/>
      <c r="I350" s="43"/>
      <c r="J350" s="43"/>
      <c r="K350" s="43"/>
      <c r="L350" s="43"/>
      <c r="M350" s="43"/>
      <c r="N350" s="43"/>
      <c r="O350" s="43"/>
      <c r="P350" s="43"/>
      <c r="Q350" s="43"/>
    </row>
    <row r="351" spans="1:17" x14ac:dyDescent="0.25">
      <c r="A351" s="42"/>
      <c r="B351" s="43"/>
      <c r="C351" s="43"/>
      <c r="D351" s="43"/>
      <c r="E351" s="43"/>
      <c r="F351" s="44"/>
      <c r="G351" s="43"/>
      <c r="H351" s="43"/>
      <c r="I351" s="43"/>
      <c r="J351" s="43"/>
      <c r="K351" s="43"/>
      <c r="L351" s="43"/>
      <c r="M351" s="43"/>
      <c r="N351" s="43"/>
      <c r="O351" s="43"/>
      <c r="P351" s="43"/>
      <c r="Q351" s="43"/>
    </row>
    <row r="352" spans="1:17" x14ac:dyDescent="0.25">
      <c r="A352" s="42"/>
      <c r="B352" s="43"/>
      <c r="C352" s="43"/>
      <c r="D352" s="43"/>
      <c r="E352" s="43"/>
      <c r="F352" s="44"/>
      <c r="G352" s="43"/>
      <c r="H352" s="43"/>
      <c r="I352" s="43"/>
      <c r="J352" s="43"/>
      <c r="K352" s="43"/>
      <c r="L352" s="43"/>
      <c r="M352" s="43"/>
      <c r="N352" s="43"/>
      <c r="O352" s="43"/>
      <c r="P352" s="43"/>
      <c r="Q352" s="43"/>
    </row>
    <row r="353" spans="1:17" x14ac:dyDescent="0.25">
      <c r="A353" s="42"/>
      <c r="B353" s="43"/>
      <c r="C353" s="43"/>
      <c r="D353" s="43"/>
      <c r="E353" s="43"/>
      <c r="F353" s="44"/>
      <c r="G353" s="43"/>
      <c r="H353" s="43"/>
      <c r="I353" s="43"/>
      <c r="J353" s="43"/>
      <c r="K353" s="43"/>
      <c r="L353" s="43"/>
      <c r="M353" s="43"/>
      <c r="N353" s="43"/>
      <c r="O353" s="43"/>
      <c r="P353" s="43"/>
      <c r="Q353" s="43"/>
    </row>
    <row r="354" spans="1:17" x14ac:dyDescent="0.25">
      <c r="A354" s="42"/>
      <c r="B354" s="43"/>
      <c r="C354" s="43"/>
      <c r="D354" s="43"/>
      <c r="E354" s="43"/>
      <c r="F354" s="44"/>
      <c r="G354" s="43"/>
      <c r="H354" s="43"/>
      <c r="I354" s="43"/>
      <c r="J354" s="43"/>
      <c r="K354" s="43"/>
      <c r="L354" s="43"/>
      <c r="M354" s="43"/>
      <c r="N354" s="43"/>
      <c r="O354" s="43"/>
      <c r="P354" s="43"/>
      <c r="Q354" s="43"/>
    </row>
    <row r="355" spans="1:17" x14ac:dyDescent="0.25">
      <c r="A355" s="42"/>
      <c r="B355" s="43"/>
      <c r="C355" s="43"/>
      <c r="D355" s="43"/>
      <c r="E355" s="43"/>
      <c r="F355" s="44"/>
      <c r="G355" s="43"/>
      <c r="H355" s="43"/>
      <c r="I355" s="43"/>
      <c r="J355" s="43"/>
      <c r="K355" s="43"/>
      <c r="L355" s="43"/>
      <c r="M355" s="43"/>
      <c r="N355" s="43"/>
      <c r="O355" s="43"/>
      <c r="P355" s="43"/>
      <c r="Q355" s="43"/>
    </row>
    <row r="356" spans="1:17" x14ac:dyDescent="0.25">
      <c r="A356" s="42"/>
      <c r="B356" s="43"/>
      <c r="C356" s="43"/>
      <c r="D356" s="43"/>
      <c r="E356" s="43"/>
      <c r="F356" s="44"/>
      <c r="G356" s="43"/>
      <c r="H356" s="43"/>
      <c r="I356" s="43"/>
      <c r="J356" s="43"/>
      <c r="K356" s="43"/>
      <c r="L356" s="43"/>
      <c r="M356" s="43"/>
      <c r="N356" s="43"/>
      <c r="O356" s="43"/>
      <c r="P356" s="43"/>
      <c r="Q356" s="43"/>
    </row>
    <row r="357" spans="1:17" x14ac:dyDescent="0.25">
      <c r="A357" s="42"/>
      <c r="B357" s="43"/>
      <c r="C357" s="43"/>
      <c r="D357" s="43"/>
      <c r="E357" s="43"/>
      <c r="F357" s="44"/>
      <c r="G357" s="43"/>
      <c r="H357" s="43"/>
      <c r="I357" s="43"/>
      <c r="J357" s="43"/>
      <c r="K357" s="43"/>
      <c r="L357" s="43"/>
      <c r="M357" s="43"/>
      <c r="N357" s="43"/>
      <c r="O357" s="43"/>
      <c r="P357" s="43"/>
      <c r="Q357" s="43"/>
    </row>
    <row r="358" spans="1:17" x14ac:dyDescent="0.25">
      <c r="A358" s="42"/>
      <c r="B358" s="43"/>
      <c r="C358" s="43"/>
      <c r="D358" s="43"/>
      <c r="E358" s="43"/>
      <c r="F358" s="44"/>
      <c r="G358" s="43"/>
      <c r="H358" s="43"/>
      <c r="I358" s="43"/>
      <c r="J358" s="43"/>
      <c r="K358" s="43"/>
      <c r="L358" s="43"/>
      <c r="M358" s="43"/>
      <c r="N358" s="43"/>
      <c r="O358" s="43"/>
      <c r="P358" s="43"/>
      <c r="Q358" s="43"/>
    </row>
    <row r="359" spans="1:17" x14ac:dyDescent="0.25">
      <c r="A359" s="42"/>
      <c r="B359" s="43"/>
      <c r="C359" s="43"/>
      <c r="D359" s="43"/>
      <c r="E359" s="43"/>
      <c r="F359" s="44"/>
      <c r="G359" s="43"/>
      <c r="H359" s="43"/>
      <c r="I359" s="43"/>
      <c r="J359" s="43"/>
      <c r="K359" s="43"/>
      <c r="L359" s="43"/>
      <c r="M359" s="43"/>
      <c r="N359" s="43"/>
      <c r="O359" s="43"/>
      <c r="P359" s="43"/>
      <c r="Q359" s="43"/>
    </row>
    <row r="360" spans="1:17" x14ac:dyDescent="0.25">
      <c r="A360" s="42"/>
      <c r="B360" s="43"/>
      <c r="C360" s="43"/>
      <c r="D360" s="43"/>
      <c r="E360" s="43"/>
      <c r="F360" s="44"/>
      <c r="G360" s="43"/>
      <c r="H360" s="43"/>
      <c r="I360" s="43"/>
      <c r="J360" s="43"/>
      <c r="K360" s="43"/>
      <c r="L360" s="43"/>
      <c r="M360" s="43"/>
      <c r="N360" s="43"/>
      <c r="O360" s="43"/>
      <c r="P360" s="43"/>
      <c r="Q360" s="43"/>
    </row>
    <row r="361" spans="1:17" x14ac:dyDescent="0.25">
      <c r="A361" s="42"/>
      <c r="B361" s="43"/>
      <c r="C361" s="43"/>
      <c r="D361" s="43"/>
      <c r="E361" s="43"/>
      <c r="F361" s="44"/>
      <c r="G361" s="43"/>
      <c r="H361" s="43"/>
      <c r="I361" s="43"/>
      <c r="J361" s="43"/>
      <c r="K361" s="43"/>
      <c r="L361" s="43"/>
      <c r="M361" s="43"/>
      <c r="N361" s="43"/>
      <c r="O361" s="43"/>
      <c r="P361" s="43"/>
      <c r="Q361" s="43"/>
    </row>
    <row r="362" spans="1:17" x14ac:dyDescent="0.25">
      <c r="A362" s="42"/>
      <c r="B362" s="43"/>
      <c r="C362" s="43"/>
      <c r="D362" s="43"/>
      <c r="E362" s="43"/>
      <c r="F362" s="44"/>
      <c r="G362" s="43"/>
      <c r="H362" s="43"/>
      <c r="I362" s="43"/>
      <c r="J362" s="43"/>
      <c r="K362" s="43"/>
      <c r="L362" s="43"/>
      <c r="M362" s="43"/>
      <c r="N362" s="43"/>
      <c r="O362" s="43"/>
      <c r="P362" s="43"/>
      <c r="Q362" s="43"/>
    </row>
    <row r="363" spans="1:17" x14ac:dyDescent="0.25">
      <c r="A363" s="42"/>
      <c r="B363" s="43"/>
      <c r="C363" s="43"/>
      <c r="D363" s="43"/>
      <c r="E363" s="43"/>
      <c r="F363" s="44"/>
      <c r="G363" s="43"/>
      <c r="H363" s="43"/>
      <c r="I363" s="43"/>
      <c r="J363" s="43"/>
      <c r="K363" s="43"/>
      <c r="L363" s="43"/>
      <c r="M363" s="43"/>
      <c r="N363" s="43"/>
      <c r="O363" s="43"/>
      <c r="P363" s="43"/>
      <c r="Q363" s="43"/>
    </row>
    <row r="364" spans="1:17" x14ac:dyDescent="0.25">
      <c r="A364" s="42"/>
      <c r="B364" s="43"/>
      <c r="C364" s="43"/>
      <c r="D364" s="43"/>
      <c r="E364" s="43"/>
      <c r="F364" s="44"/>
      <c r="G364" s="43"/>
      <c r="H364" s="43"/>
      <c r="I364" s="43"/>
      <c r="J364" s="43"/>
      <c r="K364" s="43"/>
      <c r="L364" s="43"/>
      <c r="M364" s="43"/>
      <c r="N364" s="43"/>
      <c r="O364" s="43"/>
      <c r="P364" s="43"/>
      <c r="Q364" s="43"/>
    </row>
    <row r="365" spans="1:17" x14ac:dyDescent="0.25">
      <c r="A365" s="42"/>
      <c r="B365" s="43"/>
      <c r="C365" s="43"/>
      <c r="D365" s="43"/>
      <c r="E365" s="43"/>
      <c r="F365" s="44"/>
      <c r="G365" s="43"/>
      <c r="H365" s="43"/>
      <c r="I365" s="43"/>
      <c r="J365" s="43"/>
      <c r="K365" s="43"/>
      <c r="L365" s="43"/>
      <c r="M365" s="43"/>
      <c r="N365" s="43"/>
      <c r="O365" s="43"/>
      <c r="P365" s="43"/>
      <c r="Q365" s="43"/>
    </row>
    <row r="366" spans="1:17" x14ac:dyDescent="0.25">
      <c r="A366" s="42"/>
      <c r="B366" s="43"/>
      <c r="C366" s="43"/>
      <c r="D366" s="43"/>
      <c r="E366" s="43"/>
      <c r="F366" s="44"/>
      <c r="G366" s="43"/>
      <c r="H366" s="43"/>
      <c r="I366" s="43"/>
      <c r="J366" s="43"/>
      <c r="K366" s="43"/>
      <c r="L366" s="43"/>
      <c r="M366" s="43"/>
      <c r="N366" s="43"/>
      <c r="O366" s="43"/>
      <c r="P366" s="43"/>
      <c r="Q366" s="43"/>
    </row>
    <row r="367" spans="1:17" x14ac:dyDescent="0.25">
      <c r="A367" s="42"/>
      <c r="B367" s="43"/>
      <c r="C367" s="43"/>
      <c r="D367" s="43"/>
      <c r="E367" s="43"/>
      <c r="F367" s="44"/>
      <c r="G367" s="43"/>
      <c r="H367" s="43"/>
      <c r="I367" s="43"/>
      <c r="J367" s="43"/>
      <c r="K367" s="43"/>
      <c r="L367" s="43"/>
      <c r="M367" s="43"/>
      <c r="N367" s="43"/>
      <c r="O367" s="43"/>
      <c r="P367" s="43"/>
      <c r="Q367" s="43"/>
    </row>
    <row r="368" spans="1:17" x14ac:dyDescent="0.25">
      <c r="A368" s="42"/>
      <c r="B368" s="43"/>
      <c r="C368" s="43"/>
      <c r="D368" s="43"/>
      <c r="E368" s="43"/>
      <c r="F368" s="44"/>
      <c r="G368" s="43"/>
      <c r="H368" s="43"/>
      <c r="I368" s="43"/>
      <c r="J368" s="43"/>
      <c r="K368" s="43"/>
      <c r="L368" s="43"/>
      <c r="M368" s="43"/>
      <c r="N368" s="43"/>
      <c r="O368" s="43"/>
      <c r="P368" s="43"/>
      <c r="Q368" s="43"/>
    </row>
    <row r="369" spans="1:17" x14ac:dyDescent="0.25">
      <c r="A369" s="42"/>
      <c r="B369" s="43"/>
      <c r="C369" s="43"/>
      <c r="D369" s="43"/>
      <c r="E369" s="43"/>
      <c r="F369" s="44"/>
      <c r="G369" s="43"/>
      <c r="H369" s="43"/>
      <c r="I369" s="43"/>
      <c r="J369" s="43"/>
      <c r="K369" s="43"/>
      <c r="L369" s="43"/>
      <c r="M369" s="43"/>
      <c r="N369" s="43"/>
      <c r="O369" s="43"/>
      <c r="P369" s="43"/>
      <c r="Q369" s="43"/>
    </row>
    <row r="370" spans="1:17" x14ac:dyDescent="0.25">
      <c r="A370" s="42"/>
      <c r="B370" s="43"/>
      <c r="C370" s="43"/>
      <c r="D370" s="43"/>
      <c r="E370" s="43"/>
      <c r="F370" s="44"/>
      <c r="G370" s="43"/>
      <c r="H370" s="43"/>
      <c r="I370" s="43"/>
      <c r="J370" s="43"/>
      <c r="K370" s="43"/>
      <c r="L370" s="43"/>
      <c r="M370" s="43"/>
      <c r="N370" s="43"/>
      <c r="O370" s="43"/>
      <c r="P370" s="43"/>
      <c r="Q370" s="43"/>
    </row>
    <row r="371" spans="1:17" x14ac:dyDescent="0.25">
      <c r="A371" s="42"/>
      <c r="B371" s="43"/>
      <c r="C371" s="43"/>
      <c r="D371" s="43"/>
      <c r="E371" s="43"/>
      <c r="F371" s="44"/>
      <c r="G371" s="43"/>
      <c r="H371" s="43"/>
      <c r="I371" s="43"/>
      <c r="J371" s="43"/>
      <c r="K371" s="43"/>
      <c r="L371" s="43"/>
      <c r="M371" s="43"/>
      <c r="N371" s="43"/>
      <c r="O371" s="43"/>
      <c r="P371" s="43"/>
      <c r="Q371" s="43"/>
    </row>
    <row r="372" spans="1:17" x14ac:dyDescent="0.25">
      <c r="A372" s="42"/>
      <c r="B372" s="43"/>
      <c r="C372" s="43"/>
      <c r="D372" s="43"/>
      <c r="E372" s="43"/>
      <c r="F372" s="44"/>
      <c r="G372" s="43"/>
      <c r="H372" s="43"/>
      <c r="I372" s="43"/>
      <c r="J372" s="43"/>
      <c r="K372" s="43"/>
      <c r="L372" s="43"/>
      <c r="M372" s="43"/>
      <c r="N372" s="43"/>
      <c r="O372" s="43"/>
      <c r="P372" s="43"/>
      <c r="Q372" s="43"/>
    </row>
    <row r="373" spans="1:17" x14ac:dyDescent="0.25">
      <c r="A373" s="42"/>
      <c r="B373" s="43"/>
      <c r="C373" s="43"/>
      <c r="D373" s="43"/>
      <c r="E373" s="43"/>
      <c r="F373" s="44"/>
      <c r="G373" s="43"/>
      <c r="H373" s="43"/>
      <c r="I373" s="43"/>
      <c r="J373" s="43"/>
      <c r="K373" s="43"/>
      <c r="L373" s="43"/>
      <c r="M373" s="43"/>
      <c r="N373" s="43"/>
      <c r="O373" s="43"/>
      <c r="P373" s="43"/>
      <c r="Q373" s="43"/>
    </row>
    <row r="374" spans="1:17" x14ac:dyDescent="0.25">
      <c r="A374" s="42"/>
      <c r="B374" s="43"/>
      <c r="C374" s="43"/>
      <c r="D374" s="43"/>
      <c r="E374" s="43"/>
      <c r="F374" s="44"/>
      <c r="G374" s="43"/>
      <c r="H374" s="43"/>
      <c r="I374" s="43"/>
      <c r="J374" s="43"/>
      <c r="K374" s="43"/>
      <c r="L374" s="43"/>
      <c r="M374" s="43"/>
      <c r="N374" s="43"/>
      <c r="O374" s="43"/>
      <c r="P374" s="43"/>
      <c r="Q374" s="43"/>
    </row>
    <row r="375" spans="1:17" x14ac:dyDescent="0.25">
      <c r="A375" s="42"/>
      <c r="B375" s="43"/>
      <c r="C375" s="43"/>
      <c r="D375" s="43"/>
      <c r="E375" s="43"/>
      <c r="F375" s="44"/>
      <c r="G375" s="43"/>
      <c r="H375" s="43"/>
      <c r="I375" s="43"/>
      <c r="J375" s="43"/>
      <c r="K375" s="43"/>
      <c r="L375" s="43"/>
      <c r="M375" s="43"/>
      <c r="N375" s="43"/>
      <c r="O375" s="43"/>
      <c r="P375" s="43"/>
      <c r="Q375" s="43"/>
    </row>
    <row r="376" spans="1:17" x14ac:dyDescent="0.25">
      <c r="A376" s="42"/>
      <c r="B376" s="43"/>
      <c r="C376" s="43"/>
      <c r="D376" s="43"/>
      <c r="E376" s="43"/>
      <c r="F376" s="44"/>
      <c r="G376" s="43"/>
      <c r="H376" s="43"/>
      <c r="I376" s="43"/>
      <c r="J376" s="43"/>
      <c r="K376" s="43"/>
      <c r="L376" s="43"/>
      <c r="M376" s="43"/>
      <c r="N376" s="43"/>
      <c r="O376" s="43"/>
      <c r="P376" s="43"/>
      <c r="Q376" s="43"/>
    </row>
    <row r="377" spans="1:17" x14ac:dyDescent="0.25">
      <c r="A377" s="42"/>
      <c r="B377" s="43"/>
      <c r="C377" s="43"/>
      <c r="D377" s="43"/>
      <c r="E377" s="43"/>
      <c r="F377" s="44"/>
      <c r="G377" s="43"/>
      <c r="H377" s="43"/>
      <c r="I377" s="43"/>
      <c r="J377" s="43"/>
      <c r="K377" s="43"/>
      <c r="L377" s="43"/>
      <c r="M377" s="43"/>
      <c r="N377" s="43"/>
      <c r="O377" s="43"/>
      <c r="P377" s="43"/>
      <c r="Q377" s="43"/>
    </row>
    <row r="378" spans="1:17" x14ac:dyDescent="0.25">
      <c r="A378" s="42"/>
      <c r="B378" s="43"/>
      <c r="C378" s="43"/>
      <c r="D378" s="43"/>
      <c r="E378" s="43"/>
      <c r="F378" s="44"/>
      <c r="G378" s="43"/>
      <c r="H378" s="43"/>
      <c r="I378" s="43"/>
      <c r="J378" s="43"/>
      <c r="K378" s="43"/>
      <c r="L378" s="43"/>
      <c r="M378" s="43"/>
      <c r="N378" s="43"/>
      <c r="O378" s="43"/>
      <c r="P378" s="43"/>
      <c r="Q378" s="43"/>
    </row>
    <row r="379" spans="1:17" x14ac:dyDescent="0.25">
      <c r="A379" s="42"/>
      <c r="B379" s="43"/>
      <c r="C379" s="43"/>
      <c r="D379" s="43"/>
      <c r="E379" s="43"/>
      <c r="F379" s="44"/>
      <c r="G379" s="43"/>
      <c r="H379" s="43"/>
      <c r="I379" s="43"/>
      <c r="J379" s="43"/>
      <c r="K379" s="43"/>
      <c r="L379" s="43"/>
      <c r="M379" s="43"/>
      <c r="N379" s="43"/>
      <c r="O379" s="43"/>
      <c r="P379" s="43"/>
      <c r="Q379" s="43"/>
    </row>
    <row r="380" spans="1:17" x14ac:dyDescent="0.25">
      <c r="A380" s="42"/>
      <c r="B380" s="43"/>
      <c r="C380" s="43"/>
      <c r="D380" s="43"/>
      <c r="E380" s="43"/>
      <c r="F380" s="44"/>
      <c r="G380" s="43"/>
      <c r="H380" s="43"/>
      <c r="I380" s="43"/>
      <c r="J380" s="43"/>
      <c r="K380" s="43"/>
      <c r="L380" s="43"/>
      <c r="M380" s="43"/>
      <c r="N380" s="43"/>
      <c r="O380" s="43"/>
      <c r="P380" s="43"/>
      <c r="Q380" s="43"/>
    </row>
    <row r="381" spans="1:17" x14ac:dyDescent="0.25">
      <c r="A381" s="42"/>
      <c r="B381" s="43"/>
      <c r="C381" s="43"/>
      <c r="D381" s="43"/>
      <c r="E381" s="43"/>
      <c r="F381" s="44"/>
      <c r="G381" s="43"/>
      <c r="H381" s="43"/>
      <c r="I381" s="43"/>
      <c r="J381" s="43"/>
      <c r="K381" s="43"/>
      <c r="L381" s="43"/>
      <c r="M381" s="43"/>
      <c r="N381" s="43"/>
      <c r="O381" s="43"/>
      <c r="P381" s="43"/>
      <c r="Q381" s="43"/>
    </row>
    <row r="382" spans="1:17" x14ac:dyDescent="0.25">
      <c r="A382" s="42"/>
      <c r="B382" s="43"/>
      <c r="C382" s="43"/>
      <c r="D382" s="43"/>
      <c r="E382" s="43"/>
      <c r="F382" s="44"/>
      <c r="G382" s="43"/>
      <c r="H382" s="43"/>
      <c r="I382" s="43"/>
      <c r="J382" s="43"/>
      <c r="K382" s="43"/>
      <c r="L382" s="43"/>
      <c r="M382" s="43"/>
      <c r="N382" s="43"/>
      <c r="O382" s="43"/>
      <c r="P382" s="43"/>
      <c r="Q382" s="43"/>
    </row>
    <row r="383" spans="1:17" x14ac:dyDescent="0.25">
      <c r="A383" s="42"/>
      <c r="B383" s="43"/>
      <c r="C383" s="43"/>
      <c r="D383" s="43"/>
      <c r="E383" s="43"/>
      <c r="F383" s="44"/>
      <c r="G383" s="43"/>
      <c r="H383" s="43"/>
      <c r="I383" s="43"/>
      <c r="J383" s="43"/>
      <c r="K383" s="43"/>
      <c r="L383" s="43"/>
      <c r="M383" s="43"/>
      <c r="N383" s="43"/>
      <c r="O383" s="43"/>
      <c r="P383" s="43"/>
      <c r="Q383" s="43"/>
    </row>
    <row r="384" spans="1:17" x14ac:dyDescent="0.25">
      <c r="A384" s="42"/>
      <c r="B384" s="43"/>
      <c r="C384" s="43"/>
      <c r="D384" s="43"/>
      <c r="E384" s="43"/>
      <c r="F384" s="44"/>
      <c r="G384" s="43"/>
      <c r="H384" s="43"/>
      <c r="I384" s="43"/>
      <c r="J384" s="43"/>
      <c r="K384" s="43"/>
      <c r="L384" s="43"/>
      <c r="M384" s="43"/>
      <c r="N384" s="43"/>
      <c r="O384" s="43"/>
      <c r="P384" s="43"/>
      <c r="Q384" s="43"/>
    </row>
    <row r="385" spans="1:17" x14ac:dyDescent="0.25">
      <c r="A385" s="42"/>
      <c r="B385" s="43"/>
      <c r="C385" s="43"/>
      <c r="D385" s="43"/>
      <c r="E385" s="43"/>
      <c r="F385" s="44"/>
      <c r="G385" s="43"/>
      <c r="H385" s="43"/>
      <c r="I385" s="43"/>
      <c r="J385" s="43"/>
      <c r="K385" s="43"/>
      <c r="L385" s="43"/>
      <c r="M385" s="43"/>
      <c r="N385" s="43"/>
      <c r="O385" s="43"/>
      <c r="P385" s="43"/>
      <c r="Q385" s="43"/>
    </row>
    <row r="386" spans="1:17" x14ac:dyDescent="0.25">
      <c r="A386" s="42"/>
      <c r="B386" s="43"/>
      <c r="C386" s="43"/>
      <c r="D386" s="43"/>
      <c r="E386" s="43"/>
      <c r="F386" s="44"/>
      <c r="G386" s="43"/>
      <c r="H386" s="43"/>
      <c r="I386" s="43"/>
      <c r="J386" s="43"/>
      <c r="K386" s="43"/>
      <c r="L386" s="43"/>
      <c r="M386" s="43"/>
      <c r="N386" s="43"/>
      <c r="O386" s="43"/>
      <c r="P386" s="43"/>
      <c r="Q386" s="43"/>
    </row>
    <row r="387" spans="1:17" x14ac:dyDescent="0.25">
      <c r="A387" s="42"/>
      <c r="B387" s="43"/>
      <c r="C387" s="43"/>
      <c r="D387" s="43"/>
      <c r="E387" s="43"/>
      <c r="F387" s="44"/>
      <c r="G387" s="43"/>
      <c r="H387" s="43"/>
      <c r="I387" s="43"/>
      <c r="J387" s="43"/>
      <c r="K387" s="43"/>
      <c r="L387" s="43"/>
      <c r="M387" s="43"/>
      <c r="N387" s="43"/>
      <c r="O387" s="43"/>
      <c r="P387" s="43"/>
      <c r="Q387" s="43"/>
    </row>
    <row r="388" spans="1:17" x14ac:dyDescent="0.25">
      <c r="A388" s="42"/>
      <c r="B388" s="43"/>
      <c r="C388" s="43"/>
      <c r="D388" s="43"/>
      <c r="E388" s="43"/>
      <c r="F388" s="44"/>
      <c r="G388" s="43"/>
      <c r="H388" s="43"/>
      <c r="I388" s="43"/>
      <c r="J388" s="43"/>
      <c r="K388" s="43"/>
      <c r="L388" s="43"/>
      <c r="M388" s="43"/>
      <c r="N388" s="43"/>
      <c r="O388" s="43"/>
      <c r="P388" s="43"/>
      <c r="Q388" s="43"/>
    </row>
    <row r="389" spans="1:17" x14ac:dyDescent="0.25">
      <c r="A389" s="42"/>
      <c r="B389" s="43"/>
      <c r="C389" s="43"/>
      <c r="D389" s="43"/>
      <c r="E389" s="43"/>
      <c r="F389" s="44"/>
      <c r="G389" s="43"/>
      <c r="H389" s="43"/>
      <c r="I389" s="43"/>
      <c r="J389" s="43"/>
      <c r="K389" s="43"/>
      <c r="L389" s="43"/>
      <c r="M389" s="43"/>
      <c r="N389" s="43"/>
      <c r="O389" s="43"/>
      <c r="P389" s="43"/>
      <c r="Q389" s="43"/>
    </row>
    <row r="390" spans="1:17" x14ac:dyDescent="0.25">
      <c r="A390" s="42"/>
      <c r="B390" s="43"/>
      <c r="C390" s="43"/>
      <c r="D390" s="43"/>
      <c r="E390" s="43"/>
      <c r="F390" s="44"/>
      <c r="G390" s="43"/>
      <c r="H390" s="43"/>
      <c r="I390" s="43"/>
      <c r="J390" s="43"/>
      <c r="K390" s="43"/>
      <c r="L390" s="43"/>
      <c r="M390" s="43"/>
      <c r="N390" s="43"/>
      <c r="O390" s="43"/>
      <c r="P390" s="43"/>
      <c r="Q390" s="43"/>
    </row>
    <row r="391" spans="1:17" x14ac:dyDescent="0.25">
      <c r="A391" s="42"/>
      <c r="B391" s="43"/>
      <c r="C391" s="43"/>
      <c r="D391" s="43"/>
      <c r="E391" s="43"/>
      <c r="F391" s="44"/>
      <c r="G391" s="43"/>
      <c r="H391" s="43"/>
      <c r="I391" s="43"/>
      <c r="J391" s="43"/>
      <c r="K391" s="43"/>
      <c r="L391" s="43"/>
      <c r="M391" s="43"/>
      <c r="N391" s="43"/>
      <c r="O391" s="43"/>
      <c r="P391" s="43"/>
      <c r="Q391" s="43"/>
    </row>
    <row r="392" spans="1:17" x14ac:dyDescent="0.25">
      <c r="A392" s="42"/>
      <c r="B392" s="43"/>
      <c r="C392" s="43"/>
      <c r="D392" s="43"/>
      <c r="E392" s="43"/>
      <c r="F392" s="44"/>
      <c r="G392" s="43"/>
      <c r="H392" s="43"/>
      <c r="I392" s="43"/>
      <c r="J392" s="43"/>
      <c r="K392" s="43"/>
      <c r="L392" s="43"/>
      <c r="M392" s="43"/>
      <c r="N392" s="43"/>
      <c r="O392" s="43"/>
      <c r="P392" s="43"/>
      <c r="Q392" s="43"/>
    </row>
    <row r="393" spans="1:17" x14ac:dyDescent="0.25">
      <c r="A393" s="42"/>
      <c r="B393" s="43"/>
      <c r="C393" s="43"/>
      <c r="D393" s="43"/>
      <c r="E393" s="43"/>
      <c r="F393" s="44"/>
      <c r="G393" s="43"/>
      <c r="H393" s="43"/>
      <c r="I393" s="43"/>
      <c r="J393" s="43"/>
      <c r="K393" s="43"/>
      <c r="L393" s="43"/>
      <c r="M393" s="43"/>
      <c r="N393" s="43"/>
      <c r="O393" s="43"/>
      <c r="P393" s="43"/>
      <c r="Q393" s="43"/>
    </row>
    <row r="394" spans="1:17" x14ac:dyDescent="0.25">
      <c r="A394" s="42"/>
      <c r="B394" s="43"/>
      <c r="C394" s="43"/>
      <c r="D394" s="43"/>
      <c r="E394" s="43"/>
      <c r="F394" s="44"/>
      <c r="G394" s="43"/>
      <c r="H394" s="43"/>
      <c r="I394" s="43"/>
      <c r="J394" s="43"/>
      <c r="K394" s="43"/>
      <c r="L394" s="43"/>
      <c r="M394" s="43"/>
      <c r="N394" s="43"/>
      <c r="O394" s="43"/>
      <c r="P394" s="43"/>
      <c r="Q394" s="43"/>
    </row>
    <row r="395" spans="1:17" x14ac:dyDescent="0.25">
      <c r="A395" s="42"/>
      <c r="B395" s="43"/>
      <c r="C395" s="43"/>
      <c r="D395" s="43"/>
      <c r="E395" s="43"/>
      <c r="F395" s="44"/>
      <c r="G395" s="43"/>
      <c r="H395" s="43"/>
      <c r="I395" s="43"/>
      <c r="J395" s="43"/>
      <c r="K395" s="43"/>
      <c r="L395" s="43"/>
      <c r="M395" s="43"/>
      <c r="N395" s="43"/>
      <c r="O395" s="43"/>
      <c r="P395" s="43"/>
      <c r="Q395" s="43"/>
    </row>
    <row r="396" spans="1:17" x14ac:dyDescent="0.25">
      <c r="A396" s="42"/>
      <c r="B396" s="43"/>
      <c r="C396" s="43"/>
      <c r="D396" s="43"/>
      <c r="E396" s="43"/>
      <c r="F396" s="44"/>
      <c r="G396" s="43"/>
      <c r="H396" s="43"/>
      <c r="I396" s="43"/>
      <c r="J396" s="43"/>
      <c r="K396" s="43"/>
      <c r="L396" s="43"/>
      <c r="M396" s="43"/>
      <c r="N396" s="43"/>
      <c r="O396" s="43"/>
      <c r="P396" s="43"/>
      <c r="Q396" s="43"/>
    </row>
    <row r="397" spans="1:17" x14ac:dyDescent="0.25">
      <c r="A397" s="42"/>
      <c r="B397" s="43"/>
      <c r="C397" s="43"/>
      <c r="D397" s="43"/>
      <c r="E397" s="43"/>
      <c r="F397" s="44"/>
      <c r="G397" s="43"/>
      <c r="H397" s="43"/>
      <c r="I397" s="43"/>
      <c r="J397" s="43"/>
      <c r="K397" s="43"/>
      <c r="L397" s="43"/>
      <c r="M397" s="43"/>
      <c r="N397" s="43"/>
      <c r="O397" s="43"/>
      <c r="P397" s="43"/>
      <c r="Q397" s="43"/>
    </row>
    <row r="398" spans="1:17" x14ac:dyDescent="0.25">
      <c r="A398" s="42"/>
      <c r="B398" s="43"/>
      <c r="C398" s="43"/>
      <c r="D398" s="43"/>
      <c r="E398" s="43"/>
      <c r="F398" s="44"/>
      <c r="G398" s="43"/>
      <c r="H398" s="43"/>
      <c r="I398" s="43"/>
      <c r="J398" s="43"/>
      <c r="K398" s="43"/>
      <c r="L398" s="43"/>
      <c r="M398" s="43"/>
      <c r="N398" s="43"/>
      <c r="O398" s="43"/>
      <c r="P398" s="43"/>
      <c r="Q398" s="43"/>
    </row>
    <row r="399" spans="1:17" x14ac:dyDescent="0.25">
      <c r="A399" s="42"/>
      <c r="B399" s="43"/>
      <c r="C399" s="43"/>
      <c r="D399" s="43"/>
      <c r="E399" s="43"/>
      <c r="F399" s="44"/>
      <c r="G399" s="43"/>
      <c r="H399" s="43"/>
      <c r="I399" s="43"/>
      <c r="J399" s="43"/>
      <c r="K399" s="43"/>
      <c r="L399" s="43"/>
      <c r="M399" s="43"/>
      <c r="N399" s="43"/>
      <c r="O399" s="43"/>
      <c r="P399" s="43"/>
      <c r="Q399" s="43"/>
    </row>
    <row r="400" spans="1:17" x14ac:dyDescent="0.25">
      <c r="A400" s="42"/>
      <c r="B400" s="43"/>
      <c r="C400" s="43"/>
      <c r="D400" s="43"/>
      <c r="E400" s="43"/>
      <c r="F400" s="44"/>
      <c r="G400" s="43"/>
      <c r="H400" s="43"/>
      <c r="I400" s="43"/>
      <c r="J400" s="43"/>
      <c r="K400" s="43"/>
      <c r="L400" s="43"/>
      <c r="M400" s="43"/>
      <c r="N400" s="43"/>
      <c r="O400" s="43"/>
      <c r="P400" s="43"/>
      <c r="Q400" s="43"/>
    </row>
    <row r="401" spans="1:17" x14ac:dyDescent="0.25">
      <c r="A401" s="42"/>
      <c r="B401" s="43"/>
      <c r="C401" s="43"/>
      <c r="D401" s="43"/>
      <c r="E401" s="43"/>
      <c r="F401" s="44"/>
      <c r="G401" s="43"/>
      <c r="H401" s="43"/>
      <c r="I401" s="43"/>
      <c r="J401" s="43"/>
      <c r="K401" s="43"/>
      <c r="L401" s="43"/>
      <c r="M401" s="43"/>
      <c r="N401" s="43"/>
      <c r="O401" s="43"/>
      <c r="P401" s="43"/>
      <c r="Q401" s="43"/>
    </row>
    <row r="402" spans="1:17" x14ac:dyDescent="0.25">
      <c r="A402" s="42"/>
      <c r="B402" s="43"/>
      <c r="C402" s="43"/>
      <c r="D402" s="43"/>
      <c r="E402" s="43"/>
      <c r="F402" s="44"/>
      <c r="G402" s="43"/>
      <c r="H402" s="43"/>
      <c r="I402" s="43"/>
      <c r="J402" s="43"/>
      <c r="K402" s="43"/>
      <c r="L402" s="43"/>
      <c r="M402" s="43"/>
      <c r="N402" s="43"/>
      <c r="O402" s="43"/>
      <c r="P402" s="43"/>
      <c r="Q402" s="43"/>
    </row>
    <row r="403" spans="1:17" x14ac:dyDescent="0.25">
      <c r="A403" s="42"/>
      <c r="B403" s="43"/>
      <c r="C403" s="43"/>
      <c r="D403" s="43"/>
      <c r="E403" s="43"/>
      <c r="F403" s="44"/>
      <c r="G403" s="43"/>
      <c r="H403" s="43"/>
      <c r="I403" s="43"/>
      <c r="J403" s="43"/>
      <c r="K403" s="43"/>
      <c r="L403" s="43"/>
      <c r="M403" s="43"/>
      <c r="N403" s="43"/>
      <c r="O403" s="43"/>
      <c r="P403" s="43"/>
      <c r="Q403" s="43"/>
    </row>
    <row r="404" spans="1:17" x14ac:dyDescent="0.25">
      <c r="A404" s="42"/>
      <c r="B404" s="43"/>
      <c r="C404" s="43"/>
      <c r="D404" s="43"/>
      <c r="E404" s="43"/>
      <c r="F404" s="44"/>
      <c r="G404" s="43"/>
      <c r="H404" s="43"/>
      <c r="I404" s="43"/>
      <c r="J404" s="43"/>
      <c r="K404" s="43"/>
      <c r="L404" s="43"/>
      <c r="M404" s="43"/>
      <c r="N404" s="43"/>
      <c r="O404" s="43"/>
      <c r="P404" s="43"/>
      <c r="Q404" s="43"/>
    </row>
    <row r="405" spans="1:17" x14ac:dyDescent="0.25">
      <c r="A405" s="42"/>
      <c r="B405" s="43"/>
      <c r="C405" s="43"/>
      <c r="D405" s="43"/>
      <c r="E405" s="43"/>
      <c r="F405" s="44"/>
      <c r="G405" s="43"/>
      <c r="H405" s="43"/>
      <c r="I405" s="43"/>
      <c r="J405" s="43"/>
      <c r="K405" s="43"/>
      <c r="L405" s="43"/>
      <c r="M405" s="43"/>
      <c r="N405" s="43"/>
      <c r="O405" s="43"/>
      <c r="P405" s="43"/>
      <c r="Q405" s="43"/>
    </row>
  </sheetData>
  <mergeCells count="200">
    <mergeCell ref="C74:D74"/>
    <mergeCell ref="B102:B103"/>
    <mergeCell ref="C102:D102"/>
    <mergeCell ref="B104:B105"/>
    <mergeCell ref="C104:D104"/>
    <mergeCell ref="B92:B93"/>
    <mergeCell ref="B94:B95"/>
    <mergeCell ref="B86:B87"/>
    <mergeCell ref="B88:B89"/>
    <mergeCell ref="B90:B91"/>
    <mergeCell ref="B96:B97"/>
    <mergeCell ref="C94:D94"/>
    <mergeCell ref="C128:D128"/>
    <mergeCell ref="B128:B130"/>
    <mergeCell ref="C126:D126"/>
    <mergeCell ref="B126:B127"/>
    <mergeCell ref="B124:B125"/>
    <mergeCell ref="B60:B61"/>
    <mergeCell ref="C153:D153"/>
    <mergeCell ref="C37:D37"/>
    <mergeCell ref="B55:B56"/>
    <mergeCell ref="B57:B58"/>
    <mergeCell ref="B52:B54"/>
    <mergeCell ref="B50:B51"/>
    <mergeCell ref="C48:D48"/>
    <mergeCell ref="B65:B66"/>
    <mergeCell ref="C65:D65"/>
    <mergeCell ref="C144:D144"/>
    <mergeCell ref="C76:D76"/>
    <mergeCell ref="C139:D139"/>
    <mergeCell ref="C143:D143"/>
    <mergeCell ref="C88:D88"/>
    <mergeCell ref="C90:D90"/>
    <mergeCell ref="C120:D120"/>
    <mergeCell ref="B98:B99"/>
    <mergeCell ref="C98:D98"/>
    <mergeCell ref="B133:B134"/>
    <mergeCell ref="C133:D133"/>
    <mergeCell ref="B149:B150"/>
    <mergeCell ref="C149:D149"/>
    <mergeCell ref="B156:B157"/>
    <mergeCell ref="B160:B161"/>
    <mergeCell ref="C137:D137"/>
    <mergeCell ref="C131:D131"/>
    <mergeCell ref="B131:B132"/>
    <mergeCell ref="A115:A138"/>
    <mergeCell ref="C106:D106"/>
    <mergeCell ref="B106:B107"/>
    <mergeCell ref="A81:A107"/>
    <mergeCell ref="C124:D124"/>
    <mergeCell ref="B118:B119"/>
    <mergeCell ref="C116:D116"/>
    <mergeCell ref="B116:B117"/>
    <mergeCell ref="A139:A140"/>
    <mergeCell ref="A108:A114"/>
    <mergeCell ref="B109:B110"/>
    <mergeCell ref="B111:B112"/>
    <mergeCell ref="B113:B114"/>
    <mergeCell ref="C96:D96"/>
    <mergeCell ref="C109:D109"/>
    <mergeCell ref="C111:D111"/>
    <mergeCell ref="C113:D113"/>
    <mergeCell ref="C108:D108"/>
    <mergeCell ref="B100:B101"/>
    <mergeCell ref="C100:D100"/>
    <mergeCell ref="C140:D140"/>
    <mergeCell ref="B137:B138"/>
    <mergeCell ref="C135:D135"/>
    <mergeCell ref="B82:B85"/>
    <mergeCell ref="C171:D171"/>
    <mergeCell ref="C173:D173"/>
    <mergeCell ref="C191:D191"/>
    <mergeCell ref="C145:D145"/>
    <mergeCell ref="C199:D199"/>
    <mergeCell ref="C151:D151"/>
    <mergeCell ref="C168:D168"/>
    <mergeCell ref="C146:D146"/>
    <mergeCell ref="C147:D147"/>
    <mergeCell ref="C169:D169"/>
    <mergeCell ref="C201:D201"/>
    <mergeCell ref="C181:D181"/>
    <mergeCell ref="C183:D183"/>
    <mergeCell ref="C189:D189"/>
    <mergeCell ref="C186:D186"/>
    <mergeCell ref="C175:D175"/>
    <mergeCell ref="C178:D178"/>
    <mergeCell ref="C196:D196"/>
    <mergeCell ref="C198:D198"/>
    <mergeCell ref="C194:D194"/>
    <mergeCell ref="C187:D187"/>
    <mergeCell ref="A198:A204"/>
    <mergeCell ref="B199:B200"/>
    <mergeCell ref="B201:B204"/>
    <mergeCell ref="B194:B195"/>
    <mergeCell ref="B196:B197"/>
    <mergeCell ref="B191:B193"/>
    <mergeCell ref="B151:B152"/>
    <mergeCell ref="B183:B185"/>
    <mergeCell ref="A186:A197"/>
    <mergeCell ref="B189:B190"/>
    <mergeCell ref="A168:A185"/>
    <mergeCell ref="B169:B170"/>
    <mergeCell ref="B171:B172"/>
    <mergeCell ref="B173:B174"/>
    <mergeCell ref="B175:B177"/>
    <mergeCell ref="B178:B180"/>
    <mergeCell ref="B181:B182"/>
    <mergeCell ref="A143:A154"/>
    <mergeCell ref="B153:B154"/>
    <mergeCell ref="B145:B146"/>
    <mergeCell ref="B147:B148"/>
    <mergeCell ref="B187:B188"/>
    <mergeCell ref="A155:A167"/>
    <mergeCell ref="C122:D122"/>
    <mergeCell ref="B122:B123"/>
    <mergeCell ref="C115:D115"/>
    <mergeCell ref="B140:B142"/>
    <mergeCell ref="B120:B121"/>
    <mergeCell ref="C118:D118"/>
    <mergeCell ref="F1:G1"/>
    <mergeCell ref="B43:B44"/>
    <mergeCell ref="B41:B42"/>
    <mergeCell ref="C43:D43"/>
    <mergeCell ref="A2:F2"/>
    <mergeCell ref="C3:D4"/>
    <mergeCell ref="B6:B8"/>
    <mergeCell ref="A74:A76"/>
    <mergeCell ref="B75:B76"/>
    <mergeCell ref="C75:D75"/>
    <mergeCell ref="F3:F4"/>
    <mergeCell ref="G3:G4"/>
    <mergeCell ref="A6:A8"/>
    <mergeCell ref="A3:A4"/>
    <mergeCell ref="B3:B4"/>
    <mergeCell ref="E3:E4"/>
    <mergeCell ref="C6:D6"/>
    <mergeCell ref="C7:D7"/>
    <mergeCell ref="A33:A39"/>
    <mergeCell ref="B16:B17"/>
    <mergeCell ref="B24:B26"/>
    <mergeCell ref="A9:A17"/>
    <mergeCell ref="B12:B13"/>
    <mergeCell ref="C33:D33"/>
    <mergeCell ref="C21:D21"/>
    <mergeCell ref="C40:D40"/>
    <mergeCell ref="C9:D9"/>
    <mergeCell ref="C12:D12"/>
    <mergeCell ref="C16:D16"/>
    <mergeCell ref="C24:D24"/>
    <mergeCell ref="A18:A20"/>
    <mergeCell ref="C18:D18"/>
    <mergeCell ref="B19:B20"/>
    <mergeCell ref="C34:D34"/>
    <mergeCell ref="B35:B36"/>
    <mergeCell ref="B14:B15"/>
    <mergeCell ref="C14:D14"/>
    <mergeCell ref="C8:D8"/>
    <mergeCell ref="C5:D5"/>
    <mergeCell ref="B22:B23"/>
    <mergeCell ref="C22:D22"/>
    <mergeCell ref="B10:B11"/>
    <mergeCell ref="C10:D10"/>
    <mergeCell ref="C19:D19"/>
    <mergeCell ref="C70:D70"/>
    <mergeCell ref="C52:D52"/>
    <mergeCell ref="C55:D55"/>
    <mergeCell ref="C50:D50"/>
    <mergeCell ref="B48:B49"/>
    <mergeCell ref="B62:B63"/>
    <mergeCell ref="C62:D62"/>
    <mergeCell ref="C60:D60"/>
    <mergeCell ref="C63:D63"/>
    <mergeCell ref="C57:D57"/>
    <mergeCell ref="C64:D64"/>
    <mergeCell ref="C47:D47"/>
    <mergeCell ref="C59:D59"/>
    <mergeCell ref="C77:D77"/>
    <mergeCell ref="C81:D81"/>
    <mergeCell ref="C82:D82"/>
    <mergeCell ref="A77:A80"/>
    <mergeCell ref="B78:B80"/>
    <mergeCell ref="C86:D86"/>
    <mergeCell ref="B27:B28"/>
    <mergeCell ref="C92:D92"/>
    <mergeCell ref="B38:B39"/>
    <mergeCell ref="C27:D27"/>
    <mergeCell ref="A40:A46"/>
    <mergeCell ref="B45:B46"/>
    <mergeCell ref="C45:D45"/>
    <mergeCell ref="B67:B69"/>
    <mergeCell ref="C67:D67"/>
    <mergeCell ref="A47:A58"/>
    <mergeCell ref="A59:A63"/>
    <mergeCell ref="C41:D41"/>
    <mergeCell ref="C29:D29"/>
    <mergeCell ref="B30:B32"/>
    <mergeCell ref="C30:D30"/>
    <mergeCell ref="B70:B73"/>
    <mergeCell ref="A64:A73"/>
    <mergeCell ref="C78:D78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kmalkiewicz</dc:creator>
  <cp:lastModifiedBy>Iwona Skrajda</cp:lastModifiedBy>
  <cp:lastPrinted>2019-07-16T08:53:00Z</cp:lastPrinted>
  <dcterms:created xsi:type="dcterms:W3CDTF">2013-08-01T10:04:59Z</dcterms:created>
  <dcterms:modified xsi:type="dcterms:W3CDTF">2019-08-08T11:53:10Z</dcterms:modified>
</cp:coreProperties>
</file>